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60" windowWidth="11970" windowHeight="3120" tabRatio="756" activeTab="0"/>
  </bookViews>
  <sheets>
    <sheet name="Input Quote Info" sheetId="1" r:id="rId1"/>
    <sheet name="Standard Quote" sheetId="2" r:id="rId2"/>
    <sheet name="90 Day Deferred" sheetId="3" r:id="rId3"/>
    <sheet name="6 Month Step at $99" sheetId="4" r:id="rId4"/>
    <sheet name="Leasing Benefits" sheetId="5" r:id="rId5"/>
    <sheet name="Application" sheetId="6" r:id="rId6"/>
    <sheet name="Standard Rates" sheetId="7" r:id="rId7"/>
    <sheet name="90 Day Deferred Rates" sheetId="8" r:id="rId8"/>
    <sheet name="6 Month Step Rates" sheetId="9" r:id="rId9"/>
  </sheets>
  <definedNames>
    <definedName name="_xlnm.Print_Area" localSheetId="3">'6 Month Step at $99'!$A$1:$F$35</definedName>
    <definedName name="_xlnm.Print_Area" localSheetId="2">'90 Day Deferred'!$A$1:$F$34</definedName>
    <definedName name="_xlnm.Print_Area" localSheetId="7">'90 Day Deferred Rates'!$A$1:$F$56</definedName>
    <definedName name="_xlnm.Print_Area" localSheetId="5">'Application'!$A$1:$R$48</definedName>
    <definedName name="_xlnm.Print_Area" localSheetId="0">'Input Quote Info'!$A$1:$B$27</definedName>
    <definedName name="_xlnm.Print_Area" localSheetId="1">'Standard Quote'!$A$1:$F$34</definedName>
    <definedName name="_xlnm.Print_Area" localSheetId="6">'Standard Rates'!$A$1:$F$53</definedName>
    <definedName name="TABLE" localSheetId="2">'90 Day Deferred'!$F$9:$F$9</definedName>
    <definedName name="TABLE" localSheetId="1">'Standard Quote'!$F$9:$F$9</definedName>
    <definedName name="TABLE_2" localSheetId="2">'90 Day Deferred'!$F$9:$F$9</definedName>
    <definedName name="TABLE_2" localSheetId="1">'Standard Quote'!$F$9:$F$9</definedName>
    <definedName name="TABLE_3" localSheetId="2">'90 Day Deferred'!$F$9:$F$9</definedName>
    <definedName name="TABLE_3" localSheetId="1">'Standard Quote'!$F$9:$F$9</definedName>
    <definedName name="TABLE_4" localSheetId="2">'90 Day Deferred'!$F$9:$F$9</definedName>
    <definedName name="TABLE_4" localSheetId="1">'Standard Quote'!$F$9:$F$9</definedName>
  </definedNames>
  <calcPr fullCalcOnLoad="1"/>
</workbook>
</file>

<file path=xl/sharedStrings.xml><?xml version="1.0" encoding="utf-8"?>
<sst xmlns="http://schemas.openxmlformats.org/spreadsheetml/2006/main" count="237" uniqueCount="152">
  <si>
    <t>Date:</t>
  </si>
  <si>
    <t>Customer:</t>
  </si>
  <si>
    <t>Address:</t>
  </si>
  <si>
    <t>City, State, ZIP:</t>
  </si>
  <si>
    <t>Contact Person:</t>
  </si>
  <si>
    <t>Input Screen</t>
  </si>
  <si>
    <r>
      <t xml:space="preserve">Input data in </t>
    </r>
    <r>
      <rPr>
        <b/>
        <i/>
        <sz val="10"/>
        <color indexed="12"/>
        <rFont val="Tahoma"/>
        <family val="2"/>
      </rPr>
      <t>BLUE</t>
    </r>
    <r>
      <rPr>
        <b/>
        <i/>
        <sz val="10"/>
        <rFont val="Tahoma"/>
        <family val="2"/>
      </rPr>
      <t xml:space="preserve"> fields only!</t>
    </r>
  </si>
  <si>
    <t>Annual Maintenance Contract Cost:</t>
  </si>
  <si>
    <t>Warranty Period (Whole Years):</t>
  </si>
  <si>
    <t>Length of Maintenance Contract (Years):</t>
  </si>
  <si>
    <t>Prepared for:</t>
  </si>
  <si>
    <t>Equipment Lease Proposal</t>
  </si>
  <si>
    <t>Total Financed:</t>
  </si>
  <si>
    <t>90 Day Deferred Payments (0=No, 1=Yes):</t>
  </si>
  <si>
    <t>Advance Payments (0, 1, 2):</t>
  </si>
  <si>
    <t>Total Maintenace Contract Cost:</t>
  </si>
  <si>
    <t>Equipment Description:</t>
  </si>
  <si>
    <t>Equipment Cost:</t>
  </si>
  <si>
    <t>Company:</t>
  </si>
  <si>
    <t>Presented By:</t>
  </si>
  <si>
    <t>Accepted By:</t>
  </si>
  <si>
    <t>Sales Representative Name:</t>
  </si>
  <si>
    <t>Fair Market Value Purchase Option</t>
  </si>
  <si>
    <t>10% Purchase Option</t>
  </si>
  <si>
    <t>Purchase Option (0=FMV, 1=10%, 2=$1.00):</t>
  </si>
  <si>
    <t>Term (24, 36, 48, 60):</t>
  </si>
  <si>
    <t>Monthly Lease Payment:</t>
  </si>
  <si>
    <t>For more information about leasing call</t>
  </si>
  <si>
    <t>$15,001 - $25,000</t>
  </si>
  <si>
    <t>$25,001 - $50,000</t>
  </si>
  <si>
    <t>$50,001 - $75,000</t>
  </si>
  <si>
    <t>Standard Lease Payments</t>
  </si>
  <si>
    <t>No Lease Payments Due in Advance</t>
  </si>
  <si>
    <t>Standard Payment Factor:</t>
  </si>
  <si>
    <t>90 Day Deferred Payment Factor:</t>
  </si>
  <si>
    <t>No Payments for 90 Days!</t>
  </si>
  <si>
    <t>90 Day Deferred Payments*</t>
  </si>
  <si>
    <t>*For Credit-Qualified Customers Only</t>
  </si>
  <si>
    <t>Area (North, South, West):</t>
  </si>
  <si>
    <t>Lessee</t>
  </si>
  <si>
    <t>Vendor</t>
  </si>
  <si>
    <t>Legal Bus. Name:</t>
  </si>
  <si>
    <t>Name:</t>
  </si>
  <si>
    <t>City, State, Zip:</t>
  </si>
  <si>
    <t>Contact:</t>
  </si>
  <si>
    <t>Sales Contact:</t>
  </si>
  <si>
    <t>Telephone:</t>
  </si>
  <si>
    <t>Fax:</t>
  </si>
  <si>
    <t>Manager:</t>
  </si>
  <si>
    <t>Service Center:</t>
  </si>
  <si>
    <t>Business Information</t>
  </si>
  <si>
    <t>Type of Business (Check One):</t>
  </si>
  <si>
    <t>Corporation</t>
  </si>
  <si>
    <t>Partnership</t>
  </si>
  <si>
    <t>Proprietorship</t>
  </si>
  <si>
    <t>Other:</t>
  </si>
  <si>
    <t>Years in Business:</t>
  </si>
  <si>
    <t>Licensed:</t>
  </si>
  <si>
    <t>Yes</t>
  </si>
  <si>
    <t>No</t>
  </si>
  <si>
    <t>Type of License:</t>
  </si>
  <si>
    <t>State Licensed:</t>
  </si>
  <si>
    <t>Principals/Guarantors</t>
  </si>
  <si>
    <t>Social Security Number:</t>
  </si>
  <si>
    <t>Equipment To Be Leased</t>
  </si>
  <si>
    <t>Description:</t>
  </si>
  <si>
    <t>Credit Application</t>
  </si>
  <si>
    <t>Telephone Number:</t>
  </si>
  <si>
    <t>Doing Business As:</t>
  </si>
  <si>
    <t>Equipment Location (if different than above):</t>
  </si>
  <si>
    <t>Fax Number:</t>
  </si>
  <si>
    <t>Sales Manager:</t>
  </si>
  <si>
    <t>Cost:</t>
  </si>
  <si>
    <t>Lease Structure</t>
  </si>
  <si>
    <t>Purchase Option:</t>
  </si>
  <si>
    <t>Term (in Months):</t>
  </si>
  <si>
    <t>Signature:</t>
  </si>
  <si>
    <t>Title:</t>
  </si>
  <si>
    <t>For additional information please contact:</t>
  </si>
  <si>
    <t>Equipment Cost Up To:</t>
  </si>
  <si>
    <t>24 Mo.</t>
  </si>
  <si>
    <t>36 Mo.</t>
  </si>
  <si>
    <t>48 Mo.</t>
  </si>
  <si>
    <t>60 Mo.</t>
  </si>
  <si>
    <t>Fair Market Value:</t>
  </si>
  <si>
    <t>90 Day Deferred Pmts.:</t>
  </si>
  <si>
    <t>Monthly Lease Payment</t>
  </si>
  <si>
    <t>More Equipment Description (if needed):</t>
  </si>
  <si>
    <t>$1.00 Purchase Option:</t>
  </si>
  <si>
    <t>10% Purchase Option:</t>
  </si>
  <si>
    <t>End-of-Lease Option</t>
  </si>
  <si>
    <t>Customer Name</t>
  </si>
  <si>
    <t>Business Name</t>
  </si>
  <si>
    <t>222 Business Lane</t>
  </si>
  <si>
    <t>Anytown, AK 09878</t>
  </si>
  <si>
    <t>Contact Name</t>
  </si>
  <si>
    <t>800-988-7373</t>
  </si>
  <si>
    <t>Equipment description</t>
  </si>
  <si>
    <t>Rep Name</t>
  </si>
  <si>
    <t>Rep phone</t>
  </si>
  <si>
    <t>Vendor name</t>
  </si>
  <si>
    <t>Vendor address</t>
  </si>
  <si>
    <t>City, ST Zip</t>
  </si>
  <si>
    <t>800-564-1234</t>
  </si>
  <si>
    <t>.04875</t>
  </si>
  <si>
    <t>.03410</t>
  </si>
  <si>
    <t>.02678</t>
  </si>
  <si>
    <t>.02220</t>
  </si>
  <si>
    <t>.04870</t>
  </si>
  <si>
    <t>.03354</t>
  </si>
  <si>
    <t>.02620</t>
  </si>
  <si>
    <t>.02190</t>
  </si>
  <si>
    <t>.04846</t>
  </si>
  <si>
    <t>.03335</t>
  </si>
  <si>
    <t>.02610</t>
  </si>
  <si>
    <t>.02175</t>
  </si>
  <si>
    <t>.04834</t>
  </si>
  <si>
    <t>.03299</t>
  </si>
  <si>
    <t>.02600</t>
  </si>
  <si>
    <t>.02170</t>
  </si>
  <si>
    <t>$4,999 - $15,000</t>
  </si>
  <si>
    <t>$75,001 - $150,000</t>
  </si>
  <si>
    <t>.05145</t>
  </si>
  <si>
    <t>.03544</t>
  </si>
  <si>
    <t>.02786</t>
  </si>
  <si>
    <t>.02325</t>
  </si>
  <si>
    <t>.05036</t>
  </si>
  <si>
    <t>.03485</t>
  </si>
  <si>
    <t>.02732</t>
  </si>
  <si>
    <t>.02287</t>
  </si>
  <si>
    <t>.04954</t>
  </si>
  <si>
    <t>.03460</t>
  </si>
  <si>
    <t>.02720</t>
  </si>
  <si>
    <t>.02280</t>
  </si>
  <si>
    <t>.04920</t>
  </si>
  <si>
    <t>.03420</t>
  </si>
  <si>
    <t>.02693</t>
  </si>
  <si>
    <t>.02256</t>
  </si>
  <si>
    <t>Documentation Fee due in Advance</t>
  </si>
  <si>
    <t>Stephen Interlicchio at 800-523-3398</t>
  </si>
  <si>
    <t>Fax completed application to (800) 453-0329</t>
  </si>
  <si>
    <t>Stephen Interlicchio @ 800-523-3398</t>
  </si>
  <si>
    <t>First and Last payment due in advance</t>
  </si>
  <si>
    <t>For Assistance Call Key at 800-523-3398</t>
  </si>
  <si>
    <t>First and Last Lease Payment in Advance</t>
  </si>
  <si>
    <t>6 Months at $99 Followed By:</t>
  </si>
  <si>
    <t>18 Mo.</t>
  </si>
  <si>
    <t>30 Mo.</t>
  </si>
  <si>
    <t>42 Mo.</t>
  </si>
  <si>
    <t>54 Mo.</t>
  </si>
  <si>
    <t>$1.00 Contract Option</t>
  </si>
  <si>
    <t>6 Months Step Rates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</si>
</sst>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
    <numFmt numFmtId="166" formatCode="mmmm\ d\,\ yyyy"/>
    <numFmt numFmtId="167" formatCode="_(* #,##0_);_(* \(#,##0\);_(* &quot;-&quot;??_);_(@_)"/>
    <numFmt numFmtId="168" formatCode="###0.0_);[Red]\(###0.0\)"/>
    <numFmt numFmtId="169" formatCode="&quot;$&quot;#,##0.00;[Red]&quot;$&quot;#,##0.00"/>
    <numFmt numFmtId="170" formatCode="0.00000"/>
    <numFmt numFmtId="171" formatCode="0.0%"/>
    <numFmt numFmtId="172" formatCode="_(* #,##0.000_);_(* \(#,##0.000\);_(* &quot;-&quot;??_);_(@_)"/>
    <numFmt numFmtId="173" formatCode="_(* #,##0.0000_);_(* \(#,##0.0000\);_(* &quot;-&quot;??_);_(@_)"/>
    <numFmt numFmtId="174" formatCode="_(* #,##0.00000_);_(* \(#,##0.00000\);_(* &quot;-&quot;??_);_(@_)"/>
  </numFmts>
  <fonts count="48">
    <font>
      <sz val="10"/>
      <name val="Arial"/>
      <family val="0"/>
    </font>
    <font>
      <sz val="10"/>
      <name val="Tahoma"/>
      <family val="2"/>
    </font>
    <font>
      <b/>
      <i/>
      <sz val="10"/>
      <color indexed="9"/>
      <name val="Tahoma"/>
      <family val="2"/>
    </font>
    <font>
      <b/>
      <i/>
      <sz val="10"/>
      <name val="Tahoma"/>
      <family val="2"/>
    </font>
    <font>
      <sz val="8"/>
      <name val="Tahoma"/>
      <family val="2"/>
    </font>
    <font>
      <b/>
      <sz val="12"/>
      <name val="Arial"/>
      <family val="2"/>
    </font>
    <font>
      <sz val="12"/>
      <name val="Tahoma"/>
      <family val="2"/>
    </font>
    <font>
      <i/>
      <sz val="10"/>
      <name val="Tahoma"/>
      <family val="2"/>
    </font>
    <font>
      <i/>
      <sz val="10"/>
      <name val="Arial"/>
      <family val="0"/>
    </font>
    <font>
      <b/>
      <i/>
      <sz val="24"/>
      <name val="Tahoma"/>
      <family val="2"/>
    </font>
    <font>
      <b/>
      <i/>
      <sz val="10"/>
      <color indexed="12"/>
      <name val="Tahoma"/>
      <family val="2"/>
    </font>
    <font>
      <sz val="8"/>
      <name val="Arial"/>
      <family val="2"/>
    </font>
    <font>
      <sz val="11"/>
      <name val="Arial"/>
      <family val="0"/>
    </font>
    <font>
      <b/>
      <i/>
      <sz val="16"/>
      <color indexed="9"/>
      <name val="Tahoma"/>
      <family val="2"/>
    </font>
    <font>
      <sz val="10"/>
      <color indexed="9"/>
      <name val="Tahoma"/>
      <family val="2"/>
    </font>
    <font>
      <b/>
      <sz val="12"/>
      <name val="Tahoma"/>
      <family val="2"/>
    </font>
    <font>
      <b/>
      <i/>
      <sz val="14"/>
      <name val="Arial"/>
      <family val="2"/>
    </font>
    <font>
      <b/>
      <sz val="8"/>
      <name val="Tahoma"/>
      <family val="2"/>
    </font>
    <font>
      <b/>
      <sz val="8"/>
      <name val="Arial"/>
      <family val="0"/>
    </font>
    <font>
      <b/>
      <i/>
      <sz val="20"/>
      <color indexed="18"/>
      <name val="Arial"/>
      <family val="2"/>
    </font>
    <font>
      <sz val="10"/>
      <color indexed="11"/>
      <name val="Arial"/>
      <family val="2"/>
    </font>
    <font>
      <sz val="10"/>
      <color indexed="9"/>
      <name val="Arial"/>
      <family val="2"/>
    </font>
    <font>
      <sz val="11"/>
      <name val="Tahoma"/>
      <family val="2"/>
    </font>
    <font>
      <b/>
      <sz val="11"/>
      <name val="Tahoma"/>
      <family val="2"/>
    </font>
    <font>
      <b/>
      <i/>
      <sz val="22"/>
      <color indexed="18"/>
      <name val="Tahoma"/>
      <family val="2"/>
    </font>
    <font>
      <sz val="12"/>
      <name val="Arial"/>
      <family val="2"/>
    </font>
    <font>
      <sz val="10"/>
      <color indexed="11"/>
      <name val="Tahoma"/>
      <family val="2"/>
    </font>
    <font>
      <b/>
      <i/>
      <sz val="22"/>
      <name val="Arial"/>
      <family val="2"/>
    </font>
    <font>
      <b/>
      <sz val="18"/>
      <name val="Tahoma"/>
      <family val="2"/>
    </font>
    <font>
      <b/>
      <sz val="10"/>
      <name val="Tahoma"/>
      <family val="2"/>
    </font>
    <font>
      <u val="single"/>
      <sz val="10"/>
      <name val="Arial"/>
      <family val="2"/>
    </font>
    <font>
      <b/>
      <u val="single"/>
      <sz val="10"/>
      <name val="Tahoma"/>
      <family val="2"/>
    </font>
    <font>
      <b/>
      <sz val="11"/>
      <color indexed="9"/>
      <name val="Tahoma"/>
      <family val="2"/>
    </font>
    <font>
      <sz val="12"/>
      <color indexed="9"/>
      <name val="Arial"/>
      <family val="2"/>
    </font>
    <font>
      <b/>
      <u val="single"/>
      <sz val="11"/>
      <name val="Tahoma"/>
      <family val="2"/>
    </font>
    <font>
      <b/>
      <sz val="11"/>
      <color indexed="18"/>
      <name val="Tahoma"/>
      <family val="2"/>
    </font>
    <font>
      <b/>
      <sz val="10"/>
      <color indexed="12"/>
      <name val="Tahoma"/>
      <family val="2"/>
    </font>
    <font>
      <sz val="10"/>
      <color indexed="12"/>
      <name val="Tahoma"/>
      <family val="2"/>
    </font>
    <font>
      <b/>
      <sz val="14"/>
      <color indexed="9"/>
      <name val="Tahoma"/>
      <family val="2"/>
    </font>
    <font>
      <b/>
      <sz val="11"/>
      <name val="Arial"/>
      <family val="2"/>
    </font>
    <font>
      <b/>
      <i/>
      <sz val="14"/>
      <color indexed="18"/>
      <name val="Arial Narrow"/>
      <family val="2"/>
    </font>
    <font>
      <b/>
      <sz val="10"/>
      <color indexed="18"/>
      <name val="Arial"/>
      <family val="2"/>
    </font>
    <font>
      <b/>
      <sz val="12"/>
      <color indexed="10"/>
      <name val="Arial"/>
      <family val="2"/>
    </font>
    <font>
      <sz val="12"/>
      <color indexed="10"/>
      <name val="Arial"/>
      <family val="2"/>
    </font>
    <font>
      <b/>
      <sz val="9"/>
      <color indexed="9"/>
      <name val="Tahoma"/>
      <family val="2"/>
    </font>
    <font>
      <b/>
      <i/>
      <sz val="12"/>
      <name val="Arial"/>
      <family val="2"/>
    </font>
    <font>
      <u val="single"/>
      <sz val="10"/>
      <color indexed="12"/>
      <name val="Arial"/>
      <family val="0"/>
    </font>
    <font>
      <u val="single"/>
      <sz val="10"/>
      <color indexed="36"/>
      <name val="Arial"/>
      <family val="0"/>
    </font>
  </fonts>
  <fills count="11">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47"/>
        <bgColor indexed="64"/>
      </patternFill>
    </fill>
    <fill>
      <patternFill patternType="solid">
        <fgColor indexed="18"/>
        <bgColor indexed="64"/>
      </patternFill>
    </fill>
    <fill>
      <patternFill patternType="solid">
        <fgColor indexed="18"/>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thin"/>
      <right style="medium"/>
      <top style="thin"/>
      <bottom style="thin"/>
    </border>
    <border>
      <left style="medium"/>
      <right>
        <color indexed="63"/>
      </right>
      <top>
        <color indexed="63"/>
      </top>
      <bottom style="thin"/>
    </border>
    <border>
      <left style="medium"/>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38" fontId="11" fillId="2" borderId="0" applyNumberFormat="0" applyBorder="0" applyAlignment="0" applyProtection="0"/>
    <xf numFmtId="0" fontId="5" fillId="0" borderId="1" applyNumberFormat="0" applyAlignment="0" applyProtection="0"/>
    <xf numFmtId="0" fontId="5" fillId="0" borderId="2">
      <alignment horizontal="left" vertical="center"/>
      <protection/>
    </xf>
    <xf numFmtId="0" fontId="46" fillId="0" borderId="0" applyNumberFormat="0" applyFill="0" applyBorder="0" applyAlignment="0" applyProtection="0"/>
    <xf numFmtId="10" fontId="11" fillId="3" borderId="3" applyNumberFormat="0" applyBorder="0" applyAlignment="0" applyProtection="0"/>
    <xf numFmtId="168" fontId="0" fillId="0" borderId="0">
      <alignment/>
      <protection/>
    </xf>
    <xf numFmtId="0" fontId="1" fillId="0" borderId="0">
      <alignment/>
      <protection/>
    </xf>
    <xf numFmtId="9" fontId="0" fillId="0" borderId="0" applyFont="0" applyFill="0" applyBorder="0" applyAlignment="0" applyProtection="0"/>
    <xf numFmtId="10" fontId="0" fillId="0" borderId="0" applyFont="0" applyFill="0" applyBorder="0" applyAlignment="0" applyProtection="0"/>
  </cellStyleXfs>
  <cellXfs count="209">
    <xf numFmtId="0" fontId="0" fillId="0" borderId="0" xfId="0" applyAlignment="1">
      <alignment/>
    </xf>
    <xf numFmtId="0" fontId="0" fillId="0" borderId="0" xfId="0" applyAlignment="1">
      <alignment horizontal="center"/>
    </xf>
    <xf numFmtId="0" fontId="1" fillId="0" borderId="0" xfId="0" applyFont="1" applyAlignment="1">
      <alignment/>
    </xf>
    <xf numFmtId="0" fontId="0" fillId="0" borderId="0" xfId="0" applyAlignment="1">
      <alignment textRotation="14"/>
    </xf>
    <xf numFmtId="0" fontId="8" fillId="0" borderId="0" xfId="0" applyFont="1" applyAlignment="1">
      <alignment/>
    </xf>
    <xf numFmtId="0" fontId="2" fillId="4" borderId="0" xfId="0" applyFont="1" applyFill="1" applyAlignment="1" applyProtection="1">
      <alignment/>
      <protection hidden="1"/>
    </xf>
    <xf numFmtId="0" fontId="14" fillId="4" borderId="0" xfId="0" applyFont="1" applyFill="1" applyAlignment="1" applyProtection="1">
      <alignment/>
      <protection hidden="1"/>
    </xf>
    <xf numFmtId="0" fontId="1" fillId="4" borderId="0" xfId="0" applyFont="1" applyFill="1" applyAlignment="1" applyProtection="1">
      <alignment/>
      <protection hidden="1"/>
    </xf>
    <xf numFmtId="0" fontId="0" fillId="4" borderId="0" xfId="0" applyFill="1" applyAlignment="1" applyProtection="1">
      <alignment/>
      <protection hidden="1"/>
    </xf>
    <xf numFmtId="0" fontId="1" fillId="4" borderId="0" xfId="0" applyFont="1" applyFill="1" applyAlignment="1" applyProtection="1">
      <alignment horizontal="left"/>
      <protection hidden="1"/>
    </xf>
    <xf numFmtId="0" fontId="0" fillId="0" borderId="0" xfId="0" applyAlignment="1">
      <alignment vertical="center"/>
    </xf>
    <xf numFmtId="0" fontId="0" fillId="4" borderId="0" xfId="0" applyFill="1" applyAlignment="1">
      <alignment/>
    </xf>
    <xf numFmtId="0" fontId="1" fillId="4" borderId="0" xfId="0" applyFont="1" applyFill="1" applyAlignment="1">
      <alignment/>
    </xf>
    <xf numFmtId="0" fontId="0" fillId="4" borderId="0" xfId="0" applyFill="1" applyAlignment="1">
      <alignment vertical="center"/>
    </xf>
    <xf numFmtId="0" fontId="1" fillId="4" borderId="0" xfId="0" applyFont="1" applyFill="1" applyAlignment="1">
      <alignment textRotation="14"/>
    </xf>
    <xf numFmtId="0" fontId="0" fillId="4" borderId="0" xfId="0" applyFill="1" applyAlignment="1">
      <alignment textRotation="14"/>
    </xf>
    <xf numFmtId="0" fontId="7" fillId="4" borderId="0" xfId="0" applyFont="1" applyFill="1" applyAlignment="1">
      <alignment/>
    </xf>
    <xf numFmtId="0" fontId="8" fillId="4" borderId="0" xfId="0" applyFont="1" applyFill="1" applyAlignment="1">
      <alignment/>
    </xf>
    <xf numFmtId="0" fontId="0" fillId="4" borderId="0" xfId="0" applyFill="1" applyAlignment="1">
      <alignment horizontal="center"/>
    </xf>
    <xf numFmtId="0" fontId="0" fillId="4" borderId="0" xfId="0" applyFill="1" applyAlignment="1">
      <alignment horizontal="right"/>
    </xf>
    <xf numFmtId="10" fontId="0" fillId="4" borderId="0" xfId="0" applyNumberFormat="1" applyFont="1" applyFill="1" applyAlignment="1" applyProtection="1">
      <alignment/>
      <protection hidden="1"/>
    </xf>
    <xf numFmtId="0" fontId="0" fillId="0" borderId="0" xfId="0" applyAlignment="1">
      <alignment horizontal="right"/>
    </xf>
    <xf numFmtId="0" fontId="0" fillId="4" borderId="0" xfId="0" applyFill="1" applyAlignment="1" applyProtection="1">
      <alignment horizontal="right"/>
      <protection hidden="1"/>
    </xf>
    <xf numFmtId="0" fontId="6" fillId="2" borderId="4" xfId="0" applyFont="1" applyFill="1" applyBorder="1" applyAlignment="1" applyProtection="1">
      <alignment horizontal="right"/>
      <protection hidden="1"/>
    </xf>
    <xf numFmtId="0" fontId="6" fillId="2" borderId="2" xfId="0" applyFont="1" applyFill="1" applyBorder="1" applyAlignment="1" applyProtection="1">
      <alignment horizontal="center"/>
      <protection hidden="1"/>
    </xf>
    <xf numFmtId="0" fontId="6" fillId="2" borderId="5" xfId="0" applyFont="1" applyFill="1" applyBorder="1" applyAlignment="1" applyProtection="1">
      <alignment horizontal="center"/>
      <protection hidden="1"/>
    </xf>
    <xf numFmtId="0" fontId="0" fillId="4" borderId="0" xfId="0" applyFont="1" applyFill="1" applyAlignment="1" applyProtection="1">
      <alignment/>
      <protection hidden="1"/>
    </xf>
    <xf numFmtId="0" fontId="17" fillId="4" borderId="6" xfId="0" applyFont="1" applyFill="1" applyBorder="1" applyAlignment="1" applyProtection="1">
      <alignment/>
      <protection hidden="1"/>
    </xf>
    <xf numFmtId="0" fontId="17" fillId="4" borderId="7" xfId="0" applyFont="1" applyFill="1" applyBorder="1" applyAlignment="1" applyProtection="1">
      <alignment/>
      <protection hidden="1"/>
    </xf>
    <xf numFmtId="0" fontId="15" fillId="4" borderId="8" xfId="0" applyFont="1" applyFill="1" applyBorder="1" applyAlignment="1" applyProtection="1">
      <alignment/>
      <protection hidden="1"/>
    </xf>
    <xf numFmtId="0" fontId="15" fillId="4" borderId="9" xfId="0" applyFont="1" applyFill="1" applyBorder="1" applyAlignment="1" applyProtection="1">
      <alignment/>
      <protection hidden="1"/>
    </xf>
    <xf numFmtId="0" fontId="18" fillId="4" borderId="10" xfId="0" applyFont="1" applyFill="1" applyBorder="1" applyAlignment="1" applyProtection="1">
      <alignment/>
      <protection hidden="1"/>
    </xf>
    <xf numFmtId="0" fontId="5" fillId="4" borderId="11" xfId="0" applyFont="1" applyFill="1" applyBorder="1" applyAlignment="1" applyProtection="1">
      <alignment/>
      <protection hidden="1"/>
    </xf>
    <xf numFmtId="0" fontId="6" fillId="2" borderId="6" xfId="0" applyFont="1" applyFill="1" applyBorder="1" applyAlignment="1" applyProtection="1">
      <alignment horizontal="right"/>
      <protection hidden="1"/>
    </xf>
    <xf numFmtId="0" fontId="6" fillId="2" borderId="7" xfId="0" applyFont="1" applyFill="1" applyBorder="1" applyAlignment="1" applyProtection="1">
      <alignment horizontal="center"/>
      <protection hidden="1"/>
    </xf>
    <xf numFmtId="0" fontId="6" fillId="2" borderId="10" xfId="0" applyFont="1" applyFill="1" applyBorder="1" applyAlignment="1" applyProtection="1">
      <alignment horizontal="center"/>
      <protection hidden="1"/>
    </xf>
    <xf numFmtId="164" fontId="0" fillId="4" borderId="0" xfId="0" applyNumberFormat="1" applyFill="1" applyAlignment="1" applyProtection="1">
      <alignment/>
      <protection hidden="1"/>
    </xf>
    <xf numFmtId="164" fontId="26" fillId="4" borderId="0" xfId="0" applyNumberFormat="1" applyFont="1" applyFill="1" applyAlignment="1" applyProtection="1">
      <alignment horizontal="center"/>
      <protection hidden="1"/>
    </xf>
    <xf numFmtId="0" fontId="0" fillId="4" borderId="0" xfId="0" applyFill="1" applyAlignment="1" applyProtection="1">
      <alignment horizontal="center"/>
      <protection hidden="1"/>
    </xf>
    <xf numFmtId="0" fontId="21" fillId="4" borderId="0" xfId="0" applyFont="1" applyFill="1" applyAlignment="1" applyProtection="1">
      <alignment horizontal="center"/>
      <protection hidden="1"/>
    </xf>
    <xf numFmtId="164" fontId="20" fillId="4" borderId="3" xfId="0" applyNumberFormat="1" applyFont="1" applyFill="1" applyBorder="1" applyAlignment="1" applyProtection="1">
      <alignment horizontal="center"/>
      <protection hidden="1"/>
    </xf>
    <xf numFmtId="0" fontId="25" fillId="4" borderId="6" xfId="0" applyFont="1" applyFill="1" applyBorder="1" applyAlignment="1" applyProtection="1" quotePrefix="1">
      <alignment/>
      <protection hidden="1"/>
    </xf>
    <xf numFmtId="164" fontId="25" fillId="4" borderId="7" xfId="15" applyNumberFormat="1" applyFont="1" applyFill="1" applyBorder="1" applyAlignment="1" applyProtection="1">
      <alignment horizontal="center"/>
      <protection hidden="1"/>
    </xf>
    <xf numFmtId="164" fontId="25" fillId="4" borderId="10" xfId="15" applyNumberFormat="1" applyFont="1" applyFill="1" applyBorder="1" applyAlignment="1" applyProtection="1">
      <alignment horizontal="center"/>
      <protection hidden="1"/>
    </xf>
    <xf numFmtId="164" fontId="0" fillId="4" borderId="0" xfId="0" applyNumberFormat="1" applyFill="1" applyAlignment="1" applyProtection="1">
      <alignment horizontal="center"/>
      <protection hidden="1"/>
    </xf>
    <xf numFmtId="0" fontId="25" fillId="4" borderId="12" xfId="0" applyFont="1" applyFill="1" applyBorder="1" applyAlignment="1" applyProtection="1" quotePrefix="1">
      <alignment/>
      <protection hidden="1"/>
    </xf>
    <xf numFmtId="164" fontId="25" fillId="4" borderId="0" xfId="15" applyNumberFormat="1" applyFont="1" applyFill="1" applyBorder="1" applyAlignment="1" applyProtection="1">
      <alignment horizontal="center"/>
      <protection hidden="1"/>
    </xf>
    <xf numFmtId="164" fontId="25" fillId="4" borderId="13" xfId="15" applyNumberFormat="1" applyFont="1" applyFill="1" applyBorder="1" applyAlignment="1" applyProtection="1">
      <alignment horizontal="center"/>
      <protection hidden="1"/>
    </xf>
    <xf numFmtId="0" fontId="25" fillId="4" borderId="8" xfId="0" applyFont="1" applyFill="1" applyBorder="1" applyAlignment="1" applyProtection="1" quotePrefix="1">
      <alignment/>
      <protection hidden="1"/>
    </xf>
    <xf numFmtId="164" fontId="25" fillId="4" borderId="9" xfId="15" applyNumberFormat="1" applyFont="1" applyFill="1" applyBorder="1" applyAlignment="1" applyProtection="1">
      <alignment horizontal="center"/>
      <protection hidden="1"/>
    </xf>
    <xf numFmtId="164" fontId="25" fillId="4" borderId="11" xfId="15" applyNumberFormat="1" applyFont="1" applyFill="1" applyBorder="1" applyAlignment="1" applyProtection="1">
      <alignment horizontal="center"/>
      <protection hidden="1"/>
    </xf>
    <xf numFmtId="0" fontId="0" fillId="4" borderId="0" xfId="0" applyFill="1" applyAlignment="1" applyProtection="1">
      <alignment vertical="center"/>
      <protection hidden="1"/>
    </xf>
    <xf numFmtId="0" fontId="4" fillId="4" borderId="0" xfId="26" applyFont="1" applyFill="1" applyBorder="1">
      <alignment/>
      <protection/>
    </xf>
    <xf numFmtId="0" fontId="4" fillId="0" borderId="0" xfId="26" applyFont="1" applyBorder="1">
      <alignment/>
      <protection/>
    </xf>
    <xf numFmtId="0" fontId="4" fillId="2" borderId="7" xfId="26" applyFont="1" applyFill="1" applyBorder="1" applyAlignment="1">
      <alignment vertical="center"/>
      <protection/>
    </xf>
    <xf numFmtId="0" fontId="4" fillId="2" borderId="10" xfId="26" applyFont="1" applyFill="1" applyBorder="1" applyAlignment="1">
      <alignment vertical="center"/>
      <protection/>
    </xf>
    <xf numFmtId="0" fontId="4" fillId="0" borderId="0" xfId="26" applyFont="1" applyBorder="1" applyAlignment="1">
      <alignment vertical="center"/>
      <protection/>
    </xf>
    <xf numFmtId="0" fontId="4" fillId="4" borderId="4" xfId="26" applyFont="1" applyFill="1" applyBorder="1" applyAlignment="1">
      <alignment vertical="center"/>
      <protection/>
    </xf>
    <xf numFmtId="0" fontId="4" fillId="4" borderId="2" xfId="26" applyFont="1" applyFill="1" applyBorder="1" applyAlignment="1">
      <alignment vertical="center"/>
      <protection/>
    </xf>
    <xf numFmtId="0" fontId="1" fillId="4" borderId="2" xfId="26" applyFont="1" applyFill="1" applyBorder="1" applyAlignment="1">
      <alignment vertical="center"/>
      <protection/>
    </xf>
    <xf numFmtId="0" fontId="4" fillId="4" borderId="5" xfId="26" applyFont="1" applyFill="1" applyBorder="1" applyAlignment="1">
      <alignment vertical="center"/>
      <protection/>
    </xf>
    <xf numFmtId="0" fontId="4" fillId="4" borderId="12" xfId="26" applyFont="1" applyFill="1" applyBorder="1" applyAlignment="1">
      <alignment vertical="center"/>
      <protection/>
    </xf>
    <xf numFmtId="0" fontId="4" fillId="4" borderId="0" xfId="26" applyFont="1" applyFill="1" applyBorder="1" applyAlignment="1">
      <alignment vertical="center"/>
      <protection/>
    </xf>
    <xf numFmtId="0" fontId="1" fillId="4" borderId="0" xfId="26" applyFont="1" applyFill="1" applyBorder="1" applyAlignment="1">
      <alignment vertical="center"/>
      <protection/>
    </xf>
    <xf numFmtId="0" fontId="4" fillId="4" borderId="13" xfId="26" applyFont="1" applyFill="1" applyBorder="1" applyAlignment="1">
      <alignment vertical="center"/>
      <protection/>
    </xf>
    <xf numFmtId="0" fontId="4" fillId="2" borderId="0" xfId="26" applyFont="1" applyFill="1" applyBorder="1" applyAlignment="1">
      <alignment vertical="center"/>
      <protection/>
    </xf>
    <xf numFmtId="0" fontId="4" fillId="2" borderId="13" xfId="26" applyFont="1" applyFill="1" applyBorder="1" applyAlignment="1">
      <alignment vertical="center"/>
      <protection/>
    </xf>
    <xf numFmtId="0" fontId="4" fillId="0" borderId="5" xfId="26" applyFont="1" applyBorder="1" applyAlignment="1">
      <alignment vertical="center"/>
      <protection/>
    </xf>
    <xf numFmtId="0" fontId="4" fillId="0" borderId="13" xfId="26" applyFont="1" applyBorder="1">
      <alignment/>
      <protection/>
    </xf>
    <xf numFmtId="0" fontId="4" fillId="4" borderId="7" xfId="26" applyFont="1" applyFill="1" applyBorder="1" applyAlignment="1">
      <alignment vertical="center"/>
      <protection/>
    </xf>
    <xf numFmtId="0" fontId="4" fillId="4" borderId="9" xfId="26" applyFont="1" applyFill="1" applyBorder="1" applyAlignment="1">
      <alignment vertical="center"/>
      <protection/>
    </xf>
    <xf numFmtId="0" fontId="29" fillId="2" borderId="0" xfId="26" applyFont="1" applyFill="1" applyBorder="1" applyAlignment="1">
      <alignment vertical="center"/>
      <protection/>
    </xf>
    <xf numFmtId="0" fontId="1" fillId="2" borderId="0" xfId="26" applyFont="1" applyFill="1" applyBorder="1" applyAlignment="1">
      <alignment vertical="center"/>
      <protection/>
    </xf>
    <xf numFmtId="0" fontId="29" fillId="2" borderId="7" xfId="26" applyFont="1" applyFill="1" applyBorder="1" applyAlignment="1">
      <alignment vertical="center"/>
      <protection/>
    </xf>
    <xf numFmtId="0" fontId="4" fillId="4" borderId="2" xfId="26" applyFont="1" applyFill="1" applyBorder="1" applyAlignment="1">
      <alignment horizontal="left" vertical="center"/>
      <protection/>
    </xf>
    <xf numFmtId="0" fontId="1" fillId="4" borderId="2" xfId="26" applyFont="1" applyFill="1" applyBorder="1" applyAlignment="1">
      <alignment horizontal="left" vertical="center"/>
      <protection/>
    </xf>
    <xf numFmtId="0" fontId="4" fillId="4" borderId="12" xfId="26" applyFont="1" applyFill="1" applyBorder="1">
      <alignment/>
      <protection/>
    </xf>
    <xf numFmtId="0" fontId="4" fillId="4" borderId="13" xfId="26" applyFont="1" applyFill="1" applyBorder="1">
      <alignment/>
      <protection/>
    </xf>
    <xf numFmtId="0" fontId="4" fillId="4" borderId="6" xfId="26" applyFont="1" applyFill="1" applyBorder="1" applyAlignment="1">
      <alignment vertical="center"/>
      <protection/>
    </xf>
    <xf numFmtId="0" fontId="4" fillId="2" borderId="4" xfId="26" applyFont="1" applyFill="1" applyBorder="1" applyAlignment="1">
      <alignment vertical="center"/>
      <protection/>
    </xf>
    <xf numFmtId="0" fontId="4" fillId="2" borderId="2" xfId="26" applyFont="1" applyFill="1" applyBorder="1" applyAlignment="1">
      <alignment vertical="center"/>
      <protection/>
    </xf>
    <xf numFmtId="165" fontId="4" fillId="2" borderId="2" xfId="26" applyNumberFormat="1" applyFont="1" applyFill="1" applyBorder="1" applyAlignment="1">
      <alignment horizontal="left" vertical="center"/>
      <protection/>
    </xf>
    <xf numFmtId="0" fontId="4" fillId="2" borderId="5" xfId="26" applyFont="1" applyFill="1" applyBorder="1" applyAlignment="1">
      <alignment vertical="center"/>
      <protection/>
    </xf>
    <xf numFmtId="0" fontId="29" fillId="4" borderId="2" xfId="26" applyFont="1" applyFill="1" applyBorder="1" applyAlignment="1">
      <alignment vertical="center"/>
      <protection/>
    </xf>
    <xf numFmtId="0" fontId="29" fillId="4" borderId="2" xfId="26" applyFont="1" applyFill="1" applyBorder="1" applyAlignment="1">
      <alignment horizontal="right" vertical="center"/>
      <protection/>
    </xf>
    <xf numFmtId="0" fontId="4" fillId="4" borderId="6" xfId="26" applyFont="1" applyFill="1" applyBorder="1">
      <alignment/>
      <protection/>
    </xf>
    <xf numFmtId="0" fontId="4" fillId="4" borderId="7" xfId="26" applyFont="1" applyFill="1" applyBorder="1">
      <alignment/>
      <protection/>
    </xf>
    <xf numFmtId="0" fontId="28" fillId="4" borderId="10" xfId="26" applyFont="1" applyFill="1" applyBorder="1" applyAlignment="1">
      <alignment horizontal="right"/>
      <protection/>
    </xf>
    <xf numFmtId="0" fontId="29" fillId="2" borderId="6" xfId="26" applyFont="1" applyFill="1" applyBorder="1" applyAlignment="1">
      <alignment vertical="center"/>
      <protection/>
    </xf>
    <xf numFmtId="0" fontId="17" fillId="2" borderId="12" xfId="26" applyFont="1" applyFill="1" applyBorder="1" applyAlignment="1">
      <alignment vertical="center"/>
      <protection/>
    </xf>
    <xf numFmtId="0" fontId="29" fillId="2" borderId="12" xfId="26" applyFont="1" applyFill="1" applyBorder="1" applyAlignment="1">
      <alignment vertical="center"/>
      <protection/>
    </xf>
    <xf numFmtId="0" fontId="4" fillId="4" borderId="5" xfId="26" applyFont="1" applyFill="1" applyBorder="1" applyAlignment="1">
      <alignment horizontal="left" vertical="center"/>
      <protection/>
    </xf>
    <xf numFmtId="0" fontId="29" fillId="4" borderId="4" xfId="26" applyFont="1" applyFill="1" applyBorder="1" applyAlignment="1">
      <alignment vertical="center"/>
      <protection/>
    </xf>
    <xf numFmtId="0" fontId="1" fillId="4" borderId="2" xfId="26" applyFont="1" applyFill="1" applyBorder="1" applyAlignment="1" applyProtection="1">
      <alignment vertical="center"/>
      <protection locked="0"/>
    </xf>
    <xf numFmtId="0" fontId="1" fillId="4" borderId="2" xfId="26" applyFont="1" applyFill="1" applyBorder="1" applyAlignment="1" applyProtection="1">
      <alignment horizontal="left" vertical="center"/>
      <protection locked="0"/>
    </xf>
    <xf numFmtId="0" fontId="4" fillId="4" borderId="0" xfId="26" applyFont="1" applyFill="1" applyBorder="1" applyProtection="1">
      <alignment/>
      <protection hidden="1"/>
    </xf>
    <xf numFmtId="0" fontId="19" fillId="4" borderId="14" xfId="0" applyFont="1" applyFill="1" applyBorder="1" applyAlignment="1" applyProtection="1">
      <alignment horizontal="center" vertical="center"/>
      <protection hidden="1"/>
    </xf>
    <xf numFmtId="0" fontId="24" fillId="4" borderId="0" xfId="0" applyFont="1" applyFill="1" applyBorder="1" applyAlignment="1" applyProtection="1">
      <alignment horizontal="center"/>
      <protection hidden="1"/>
    </xf>
    <xf numFmtId="5" fontId="25" fillId="4" borderId="6" xfId="17" applyNumberFormat="1" applyFont="1" applyFill="1" applyBorder="1" applyAlignment="1" applyProtection="1" quotePrefix="1">
      <alignment/>
      <protection hidden="1"/>
    </xf>
    <xf numFmtId="5" fontId="25" fillId="4" borderId="12" xfId="17" applyNumberFormat="1" applyFont="1" applyFill="1" applyBorder="1" applyAlignment="1" applyProtection="1" quotePrefix="1">
      <alignment/>
      <protection hidden="1"/>
    </xf>
    <xf numFmtId="5" fontId="25" fillId="4" borderId="8" xfId="17" applyNumberFormat="1" applyFont="1" applyFill="1" applyBorder="1" applyAlignment="1" applyProtection="1" quotePrefix="1">
      <alignment/>
      <protection hidden="1"/>
    </xf>
    <xf numFmtId="0" fontId="30" fillId="4" borderId="0" xfId="0" applyFont="1" applyFill="1" applyAlignment="1" applyProtection="1">
      <alignment horizontal="center"/>
      <protection hidden="1"/>
    </xf>
    <xf numFmtId="167" fontId="33" fillId="4" borderId="7" xfId="15" applyNumberFormat="1" applyFont="1" applyFill="1" applyBorder="1" applyAlignment="1" applyProtection="1">
      <alignment/>
      <protection hidden="1"/>
    </xf>
    <xf numFmtId="167" fontId="33" fillId="4" borderId="0" xfId="15" applyNumberFormat="1" applyFont="1" applyFill="1" applyBorder="1" applyAlignment="1" applyProtection="1">
      <alignment/>
      <protection hidden="1"/>
    </xf>
    <xf numFmtId="167" fontId="33" fillId="4" borderId="9" xfId="15" applyNumberFormat="1" applyFont="1" applyFill="1" applyBorder="1" applyAlignment="1" applyProtection="1">
      <alignment/>
      <protection hidden="1"/>
    </xf>
    <xf numFmtId="167" fontId="33" fillId="4" borderId="7" xfId="27" applyNumberFormat="1" applyFont="1" applyFill="1" applyBorder="1" applyAlignment="1" applyProtection="1">
      <alignment/>
      <protection hidden="1"/>
    </xf>
    <xf numFmtId="167" fontId="33" fillId="4" borderId="0" xfId="27" applyNumberFormat="1" applyFont="1" applyFill="1" applyBorder="1" applyAlignment="1" applyProtection="1">
      <alignment/>
      <protection hidden="1"/>
    </xf>
    <xf numFmtId="167" fontId="33" fillId="4" borderId="9" xfId="27" applyNumberFormat="1" applyFont="1" applyFill="1" applyBorder="1" applyAlignment="1" applyProtection="1">
      <alignment/>
      <protection hidden="1"/>
    </xf>
    <xf numFmtId="0" fontId="23" fillId="4" borderId="0" xfId="0" applyFont="1" applyFill="1" applyAlignment="1" applyProtection="1">
      <alignment/>
      <protection hidden="1"/>
    </xf>
    <xf numFmtId="0" fontId="22" fillId="4" borderId="0" xfId="0" applyFont="1" applyFill="1" applyAlignment="1" applyProtection="1">
      <alignment/>
      <protection hidden="1"/>
    </xf>
    <xf numFmtId="0" fontId="12" fillId="4" borderId="0" xfId="0" applyFont="1" applyFill="1" applyAlignment="1" applyProtection="1">
      <alignment/>
      <protection hidden="1"/>
    </xf>
    <xf numFmtId="0" fontId="23" fillId="4" borderId="0" xfId="0" applyFont="1" applyFill="1" applyAlignment="1" applyProtection="1">
      <alignment/>
      <protection hidden="1" locked="0"/>
    </xf>
    <xf numFmtId="3" fontId="22" fillId="4" borderId="0" xfId="0" applyNumberFormat="1" applyFont="1" applyFill="1" applyAlignment="1" applyProtection="1">
      <alignment/>
      <protection hidden="1" locked="0"/>
    </xf>
    <xf numFmtId="0" fontId="12" fillId="0" borderId="0" xfId="0" applyFont="1" applyAlignment="1" applyProtection="1">
      <alignment/>
      <protection hidden="1"/>
    </xf>
    <xf numFmtId="1" fontId="34" fillId="5" borderId="3" xfId="0" applyNumberFormat="1" applyFont="1" applyFill="1" applyBorder="1" applyAlignment="1" applyProtection="1">
      <alignment horizontal="center" vertical="center"/>
      <protection hidden="1" locked="0"/>
    </xf>
    <xf numFmtId="1" fontId="34" fillId="5" borderId="15" xfId="0" applyNumberFormat="1" applyFont="1" applyFill="1" applyBorder="1" applyAlignment="1" applyProtection="1">
      <alignment horizontal="center" vertical="center"/>
      <protection hidden="1" locked="0"/>
    </xf>
    <xf numFmtId="165" fontId="35" fillId="5" borderId="16" xfId="0" applyNumberFormat="1" applyFont="1" applyFill="1" applyBorder="1" applyAlignment="1" applyProtection="1">
      <alignment horizontal="left" vertical="center"/>
      <protection hidden="1" locked="0"/>
    </xf>
    <xf numFmtId="165" fontId="35" fillId="5" borderId="11" xfId="0" applyNumberFormat="1" applyFont="1" applyFill="1" applyBorder="1" applyAlignment="1" applyProtection="1">
      <alignment horizontal="center" vertical="center"/>
      <protection hidden="1" locked="0"/>
    </xf>
    <xf numFmtId="165" fontId="35" fillId="5" borderId="3" xfId="0" applyNumberFormat="1" applyFont="1" applyFill="1" applyBorder="1" applyAlignment="1" applyProtection="1">
      <alignment horizontal="center" vertical="center"/>
      <protection hidden="1" locked="0"/>
    </xf>
    <xf numFmtId="165" fontId="35" fillId="5" borderId="15" xfId="0" applyNumberFormat="1" applyFont="1" applyFill="1" applyBorder="1" applyAlignment="1" applyProtection="1">
      <alignment horizontal="center" vertical="center"/>
      <protection hidden="1" locked="0"/>
    </xf>
    <xf numFmtId="9" fontId="35" fillId="5" borderId="17" xfId="0" applyNumberFormat="1" applyFont="1" applyFill="1" applyBorder="1" applyAlignment="1" applyProtection="1">
      <alignment horizontal="left" vertical="center"/>
      <protection hidden="1" locked="0"/>
    </xf>
    <xf numFmtId="165" fontId="35" fillId="5" borderId="5" xfId="0" applyNumberFormat="1" applyFont="1" applyFill="1" applyBorder="1" applyAlignment="1" applyProtection="1">
      <alignment horizontal="center" vertical="center"/>
      <protection hidden="1" locked="0"/>
    </xf>
    <xf numFmtId="165" fontId="35" fillId="5" borderId="17" xfId="0" applyNumberFormat="1" applyFont="1" applyFill="1" applyBorder="1" applyAlignment="1" applyProtection="1">
      <alignment horizontal="left" vertical="center"/>
      <protection hidden="1" locked="0"/>
    </xf>
    <xf numFmtId="0" fontId="17" fillId="4" borderId="10" xfId="0" applyFont="1" applyFill="1" applyBorder="1" applyAlignment="1" applyProtection="1">
      <alignment/>
      <protection hidden="1"/>
    </xf>
    <xf numFmtId="0" fontId="15" fillId="4" borderId="11" xfId="0" applyFont="1" applyFill="1" applyBorder="1" applyAlignment="1" applyProtection="1">
      <alignment/>
      <protection hidden="1"/>
    </xf>
    <xf numFmtId="0" fontId="7" fillId="6" borderId="18" xfId="0" applyFont="1" applyFill="1" applyBorder="1" applyAlignment="1" applyProtection="1">
      <alignment/>
      <protection hidden="1"/>
    </xf>
    <xf numFmtId="0" fontId="7" fillId="6" borderId="19" xfId="0" applyFont="1" applyFill="1" applyBorder="1" applyAlignment="1" applyProtection="1">
      <alignment/>
      <protection hidden="1"/>
    </xf>
    <xf numFmtId="0" fontId="7" fillId="6" borderId="20" xfId="0" applyFont="1" applyFill="1" applyBorder="1" applyAlignment="1" applyProtection="1">
      <alignment/>
      <protection hidden="1"/>
    </xf>
    <xf numFmtId="166" fontId="1" fillId="7" borderId="21" xfId="0" applyNumberFormat="1" applyFont="1" applyFill="1" applyBorder="1" applyAlignment="1" applyProtection="1">
      <alignment horizontal="left"/>
      <protection locked="0"/>
    </xf>
    <xf numFmtId="165" fontId="36" fillId="8" borderId="22" xfId="0" applyNumberFormat="1" applyFont="1" applyFill="1" applyBorder="1" applyAlignment="1" applyProtection="1">
      <alignment horizontal="left"/>
      <protection locked="0"/>
    </xf>
    <xf numFmtId="165" fontId="36" fillId="8" borderId="21" xfId="0" applyNumberFormat="1" applyFont="1" applyFill="1" applyBorder="1" applyAlignment="1" applyProtection="1">
      <alignment horizontal="left"/>
      <protection locked="0"/>
    </xf>
    <xf numFmtId="3" fontId="36" fillId="8" borderId="22" xfId="0" applyNumberFormat="1" applyFont="1" applyFill="1" applyBorder="1" applyAlignment="1" applyProtection="1">
      <alignment horizontal="left"/>
      <protection locked="0"/>
    </xf>
    <xf numFmtId="3" fontId="29" fillId="7" borderId="22" xfId="0" applyNumberFormat="1" applyFont="1" applyFill="1" applyBorder="1" applyAlignment="1" applyProtection="1">
      <alignment horizontal="left"/>
      <protection locked="0"/>
    </xf>
    <xf numFmtId="165" fontId="31" fillId="7" borderId="22" xfId="0" applyNumberFormat="1" applyFont="1" applyFill="1" applyBorder="1" applyAlignment="1" applyProtection="1">
      <alignment horizontal="left"/>
      <protection locked="0"/>
    </xf>
    <xf numFmtId="165" fontId="29" fillId="7" borderId="23" xfId="0" applyNumberFormat="1" applyFont="1" applyFill="1" applyBorder="1" applyAlignment="1" applyProtection="1">
      <alignment horizontal="left"/>
      <protection locked="0"/>
    </xf>
    <xf numFmtId="0" fontId="36" fillId="8" borderId="21" xfId="0" applyFont="1" applyFill="1" applyBorder="1" applyAlignment="1" applyProtection="1">
      <alignment horizontal="left"/>
      <protection locked="0"/>
    </xf>
    <xf numFmtId="0" fontId="36" fillId="8" borderId="22" xfId="0" applyFont="1" applyFill="1" applyBorder="1" applyAlignment="1" applyProtection="1">
      <alignment horizontal="left"/>
      <protection locked="0"/>
    </xf>
    <xf numFmtId="0" fontId="37" fillId="8" borderId="22" xfId="0" applyFont="1" applyFill="1" applyBorder="1" applyAlignment="1" applyProtection="1">
      <alignment horizontal="left"/>
      <protection locked="0"/>
    </xf>
    <xf numFmtId="164" fontId="1" fillId="7" borderId="21" xfId="0" applyNumberFormat="1" applyFont="1" applyFill="1" applyBorder="1" applyAlignment="1" applyProtection="1">
      <alignment horizontal="left"/>
      <protection hidden="1"/>
    </xf>
    <xf numFmtId="165" fontId="1" fillId="7" borderId="23" xfId="0" applyNumberFormat="1" applyFont="1" applyFill="1" applyBorder="1" applyAlignment="1" applyProtection="1">
      <alignment horizontal="left"/>
      <protection hidden="1"/>
    </xf>
    <xf numFmtId="165" fontId="1" fillId="7" borderId="22" xfId="0" applyNumberFormat="1" applyFont="1" applyFill="1" applyBorder="1" applyAlignment="1" applyProtection="1">
      <alignment horizontal="left"/>
      <protection hidden="1"/>
    </xf>
    <xf numFmtId="0" fontId="36" fillId="8" borderId="23" xfId="0" applyFont="1" applyFill="1" applyBorder="1" applyAlignment="1" applyProtection="1">
      <alignment horizontal="left"/>
      <protection locked="0"/>
    </xf>
    <xf numFmtId="0" fontId="4" fillId="0" borderId="2" xfId="26" applyFont="1" applyBorder="1" applyAlignment="1">
      <alignment vertical="center"/>
      <protection/>
    </xf>
    <xf numFmtId="0" fontId="4" fillId="4" borderId="8" xfId="26" applyFont="1" applyFill="1" applyBorder="1" applyAlignment="1">
      <alignment vertical="center"/>
      <protection/>
    </xf>
    <xf numFmtId="0" fontId="4" fillId="4" borderId="10" xfId="26" applyFont="1" applyFill="1" applyBorder="1" applyAlignment="1">
      <alignment vertical="center"/>
      <protection/>
    </xf>
    <xf numFmtId="0" fontId="1" fillId="4" borderId="2" xfId="0" applyFont="1" applyFill="1" applyBorder="1" applyAlignment="1" applyProtection="1">
      <alignment/>
      <protection hidden="1"/>
    </xf>
    <xf numFmtId="0" fontId="40" fillId="0" borderId="0" xfId="0" applyFont="1" applyAlignment="1">
      <alignment/>
    </xf>
    <xf numFmtId="0" fontId="0" fillId="0" borderId="0" xfId="0" applyFont="1" applyAlignment="1">
      <alignment/>
    </xf>
    <xf numFmtId="0" fontId="41" fillId="0" borderId="0" xfId="0" applyFont="1" applyAlignment="1">
      <alignment/>
    </xf>
    <xf numFmtId="49" fontId="25" fillId="0" borderId="0" xfId="0" applyNumberFormat="1" applyFont="1" applyBorder="1" applyAlignment="1">
      <alignment horizontal="center"/>
    </xf>
    <xf numFmtId="0" fontId="25" fillId="0" borderId="0" xfId="0" applyNumberFormat="1" applyFont="1" applyBorder="1" applyAlignment="1">
      <alignment horizontal="center"/>
    </xf>
    <xf numFmtId="164" fontId="43" fillId="0" borderId="0" xfId="0" applyNumberFormat="1" applyFont="1" applyBorder="1" applyAlignment="1">
      <alignment horizontal="center"/>
    </xf>
    <xf numFmtId="0" fontId="0" fillId="4" borderId="0" xfId="0" applyFill="1" applyBorder="1" applyAlignment="1" applyProtection="1">
      <alignment/>
      <protection hidden="1"/>
    </xf>
    <xf numFmtId="169" fontId="5" fillId="0" borderId="0" xfId="0" applyNumberFormat="1" applyFont="1" applyBorder="1" applyAlignment="1">
      <alignment/>
    </xf>
    <xf numFmtId="169" fontId="42" fillId="0" borderId="0" xfId="0" applyNumberFormat="1" applyFont="1" applyBorder="1" applyAlignment="1">
      <alignment/>
    </xf>
    <xf numFmtId="170" fontId="25" fillId="0" borderId="0" xfId="0" applyNumberFormat="1" applyFont="1" applyBorder="1" applyAlignment="1">
      <alignment horizontal="center"/>
    </xf>
    <xf numFmtId="170" fontId="25" fillId="0" borderId="13" xfId="0" applyNumberFormat="1" applyFont="1" applyBorder="1" applyAlignment="1">
      <alignment horizontal="center"/>
    </xf>
    <xf numFmtId="170" fontId="43" fillId="0" borderId="0" xfId="0" applyNumberFormat="1" applyFont="1" applyBorder="1" applyAlignment="1">
      <alignment horizontal="center"/>
    </xf>
    <xf numFmtId="170" fontId="43" fillId="0" borderId="13" xfId="0" applyNumberFormat="1" applyFont="1" applyBorder="1" applyAlignment="1">
      <alignment horizontal="center"/>
    </xf>
    <xf numFmtId="5" fontId="43" fillId="4" borderId="12" xfId="17" applyNumberFormat="1" applyFont="1" applyFill="1" applyBorder="1" applyAlignment="1" applyProtection="1" quotePrefix="1">
      <alignment/>
      <protection hidden="1"/>
    </xf>
    <xf numFmtId="0" fontId="0" fillId="4" borderId="8" xfId="0" applyFill="1" applyBorder="1" applyAlignment="1" applyProtection="1">
      <alignment horizontal="right"/>
      <protection hidden="1"/>
    </xf>
    <xf numFmtId="0" fontId="0" fillId="4" borderId="9" xfId="0" applyFill="1" applyBorder="1" applyAlignment="1" applyProtection="1">
      <alignment/>
      <protection hidden="1"/>
    </xf>
    <xf numFmtId="0" fontId="0" fillId="4" borderId="11" xfId="0" applyFill="1" applyBorder="1" applyAlignment="1" applyProtection="1">
      <alignment/>
      <protection hidden="1"/>
    </xf>
    <xf numFmtId="0" fontId="0" fillId="4" borderId="0" xfId="0" applyFill="1" applyBorder="1" applyAlignment="1" applyProtection="1">
      <alignment horizontal="right"/>
      <protection hidden="1"/>
    </xf>
    <xf numFmtId="10" fontId="0" fillId="0" borderId="0" xfId="0" applyNumberFormat="1" applyAlignment="1">
      <alignment/>
    </xf>
    <xf numFmtId="43" fontId="0" fillId="0" borderId="0" xfId="15" applyAlignment="1">
      <alignment/>
    </xf>
    <xf numFmtId="174" fontId="25" fillId="0" borderId="0" xfId="15" applyNumberFormat="1" applyFont="1" applyBorder="1" applyAlignment="1">
      <alignment horizontal="center"/>
    </xf>
    <xf numFmtId="174" fontId="25" fillId="0" borderId="13" xfId="15" applyNumberFormat="1" applyFont="1" applyBorder="1" applyAlignment="1">
      <alignment horizontal="center"/>
    </xf>
    <xf numFmtId="0" fontId="9" fillId="4" borderId="18" xfId="0" applyFont="1" applyFill="1" applyBorder="1" applyAlignment="1">
      <alignment horizontal="center" textRotation="10"/>
    </xf>
    <xf numFmtId="0" fontId="9" fillId="4" borderId="21" xfId="0" applyFont="1" applyFill="1" applyBorder="1" applyAlignment="1">
      <alignment horizontal="center" textRotation="10"/>
    </xf>
    <xf numFmtId="0" fontId="3" fillId="4" borderId="20" xfId="0" applyFont="1" applyFill="1" applyBorder="1" applyAlignment="1">
      <alignment horizontal="center"/>
    </xf>
    <xf numFmtId="0" fontId="3" fillId="4" borderId="23" xfId="0" applyFont="1" applyFill="1" applyBorder="1" applyAlignment="1">
      <alignment horizontal="center"/>
    </xf>
    <xf numFmtId="165" fontId="22" fillId="4" borderId="0" xfId="0" applyNumberFormat="1" applyFont="1" applyFill="1" applyAlignment="1" applyProtection="1">
      <alignment horizontal="left"/>
      <protection hidden="1"/>
    </xf>
    <xf numFmtId="166" fontId="22" fillId="4" borderId="0" xfId="0" applyNumberFormat="1" applyFont="1" applyFill="1" applyAlignment="1" applyProtection="1">
      <alignment horizontal="right"/>
      <protection hidden="1"/>
    </xf>
    <xf numFmtId="0" fontId="13" fillId="9" borderId="0" xfId="0" applyFont="1" applyFill="1" applyAlignment="1" applyProtection="1">
      <alignment horizontal="center" vertical="center"/>
      <protection hidden="1"/>
    </xf>
    <xf numFmtId="0" fontId="45" fillId="4" borderId="0" xfId="0" applyFont="1" applyFill="1" applyAlignment="1" applyProtection="1">
      <alignment horizontal="center"/>
      <protection hidden="1"/>
    </xf>
    <xf numFmtId="0" fontId="38" fillId="10" borderId="24" xfId="0" applyFont="1" applyFill="1" applyBorder="1" applyAlignment="1" applyProtection="1">
      <alignment horizontal="center" vertical="center"/>
      <protection hidden="1"/>
    </xf>
    <xf numFmtId="0" fontId="38" fillId="10" borderId="25" xfId="0" applyFont="1" applyFill="1" applyBorder="1" applyAlignment="1" applyProtection="1">
      <alignment horizontal="center" vertical="center"/>
      <protection hidden="1"/>
    </xf>
    <xf numFmtId="0" fontId="38" fillId="10" borderId="26" xfId="0" applyFont="1" applyFill="1" applyBorder="1" applyAlignment="1" applyProtection="1">
      <alignment horizontal="center" vertical="center"/>
      <protection hidden="1"/>
    </xf>
    <xf numFmtId="165" fontId="34" fillId="5" borderId="17" xfId="0" applyNumberFormat="1" applyFont="1" applyFill="1" applyBorder="1" applyAlignment="1" applyProtection="1">
      <alignment horizontal="center" vertical="center"/>
      <protection hidden="1" locked="0"/>
    </xf>
    <xf numFmtId="165" fontId="34" fillId="5" borderId="5" xfId="0" applyNumberFormat="1" applyFont="1" applyFill="1" applyBorder="1" applyAlignment="1" applyProtection="1">
      <alignment horizontal="center" vertical="center"/>
      <protection hidden="1" locked="0"/>
    </xf>
    <xf numFmtId="0" fontId="32" fillId="9" borderId="27" xfId="0" applyFont="1" applyFill="1" applyBorder="1" applyAlignment="1" applyProtection="1">
      <alignment horizontal="center" vertical="center"/>
      <protection hidden="1"/>
    </xf>
    <xf numFmtId="0" fontId="32" fillId="9" borderId="28" xfId="0" applyFont="1" applyFill="1" applyBorder="1" applyAlignment="1" applyProtection="1">
      <alignment horizontal="center" vertical="center"/>
      <protection hidden="1"/>
    </xf>
    <xf numFmtId="0" fontId="32" fillId="9" borderId="29" xfId="0" applyFont="1" applyFill="1" applyBorder="1" applyAlignment="1" applyProtection="1">
      <alignment horizontal="center" vertical="center"/>
      <protection hidden="1"/>
    </xf>
    <xf numFmtId="0" fontId="16" fillId="4" borderId="7"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0" fontId="44" fillId="9" borderId="27" xfId="0" applyFont="1" applyFill="1" applyBorder="1" applyAlignment="1" applyProtection="1">
      <alignment horizontal="center" vertical="center"/>
      <protection hidden="1"/>
    </xf>
    <xf numFmtId="0" fontId="44" fillId="9" borderId="28" xfId="0" applyFont="1" applyFill="1" applyBorder="1" applyAlignment="1" applyProtection="1">
      <alignment horizontal="center" vertical="center"/>
      <protection hidden="1"/>
    </xf>
    <xf numFmtId="0" fontId="44" fillId="9" borderId="29" xfId="0" applyFont="1" applyFill="1" applyBorder="1" applyAlignment="1" applyProtection="1">
      <alignment horizontal="center" vertical="center"/>
      <protection hidden="1"/>
    </xf>
    <xf numFmtId="0" fontId="0" fillId="0" borderId="0" xfId="0" applyFont="1" applyAlignment="1">
      <alignment vertical="top" wrapText="1"/>
    </xf>
    <xf numFmtId="0" fontId="0" fillId="0" borderId="0" xfId="0" applyAlignment="1">
      <alignment vertical="top" wrapText="1"/>
    </xf>
    <xf numFmtId="49" fontId="0" fillId="0" borderId="0" xfId="0" applyNumberFormat="1" applyFont="1" applyAlignment="1">
      <alignment vertical="top" wrapText="1"/>
    </xf>
    <xf numFmtId="0" fontId="15" fillId="4" borderId="0" xfId="0" applyFont="1" applyFill="1" applyAlignment="1" applyProtection="1">
      <alignment horizontal="center"/>
      <protection hidden="1"/>
    </xf>
    <xf numFmtId="0" fontId="1" fillId="4" borderId="7" xfId="26" applyFont="1" applyFill="1" applyBorder="1" applyAlignment="1" applyProtection="1">
      <alignment horizontal="left" vertical="center"/>
      <protection locked="0"/>
    </xf>
    <xf numFmtId="0" fontId="1" fillId="4" borderId="10" xfId="26" applyFont="1" applyFill="1" applyBorder="1" applyAlignment="1" applyProtection="1">
      <alignment horizontal="left" vertical="center"/>
      <protection locked="0"/>
    </xf>
    <xf numFmtId="0" fontId="1" fillId="4" borderId="9" xfId="26" applyFont="1" applyFill="1" applyBorder="1" applyAlignment="1">
      <alignment horizontal="left" vertical="center"/>
      <protection/>
    </xf>
    <xf numFmtId="0" fontId="1" fillId="4" borderId="11" xfId="26" applyFont="1" applyFill="1" applyBorder="1" applyAlignment="1">
      <alignment horizontal="left" vertical="center"/>
      <protection/>
    </xf>
    <xf numFmtId="165" fontId="1" fillId="4" borderId="9" xfId="26" applyNumberFormat="1" applyFont="1" applyFill="1" applyBorder="1" applyAlignment="1" applyProtection="1">
      <alignment horizontal="left" vertical="center"/>
      <protection locked="0"/>
    </xf>
    <xf numFmtId="0" fontId="15" fillId="4" borderId="0" xfId="26" applyFont="1" applyFill="1" applyBorder="1" applyAlignment="1" applyProtection="1">
      <alignment horizontal="center" vertical="center"/>
      <protection hidden="1"/>
    </xf>
    <xf numFmtId="0" fontId="29" fillId="4" borderId="0" xfId="26" applyFont="1" applyFill="1" applyBorder="1" applyAlignment="1" applyProtection="1">
      <alignment horizontal="center" vertical="center"/>
      <protection hidden="1"/>
    </xf>
    <xf numFmtId="0" fontId="27" fillId="4" borderId="0" xfId="0" applyFont="1" applyFill="1" applyAlignment="1" applyProtection="1">
      <alignment horizontal="center"/>
      <protection hidden="1"/>
    </xf>
    <xf numFmtId="14" fontId="1" fillId="4" borderId="0" xfId="0" applyNumberFormat="1" applyFont="1" applyFill="1" applyAlignment="1" applyProtection="1">
      <alignment horizontal="right"/>
      <protection hidden="1"/>
    </xf>
    <xf numFmtId="0" fontId="13" fillId="9" borderId="4" xfId="0" applyFont="1" applyFill="1" applyBorder="1" applyAlignment="1" applyProtection="1">
      <alignment horizontal="center"/>
      <protection hidden="1"/>
    </xf>
    <xf numFmtId="0" fontId="13" fillId="9" borderId="2" xfId="0" applyFont="1" applyFill="1" applyBorder="1" applyAlignment="1" applyProtection="1">
      <alignment horizontal="center"/>
      <protection hidden="1"/>
    </xf>
    <xf numFmtId="0" fontId="13" fillId="9" borderId="5" xfId="0" applyFont="1" applyFill="1" applyBorder="1" applyAlignment="1" applyProtection="1">
      <alignment horizontal="center"/>
      <protection hidden="1"/>
    </xf>
    <xf numFmtId="0" fontId="13" fillId="9" borderId="6" xfId="0" applyFont="1" applyFill="1" applyBorder="1" applyAlignment="1" applyProtection="1">
      <alignment horizontal="center"/>
      <protection hidden="1"/>
    </xf>
    <xf numFmtId="0" fontId="13" fillId="9" borderId="7" xfId="0" applyFont="1" applyFill="1" applyBorder="1" applyAlignment="1" applyProtection="1">
      <alignment horizontal="center"/>
      <protection hidden="1"/>
    </xf>
    <xf numFmtId="0" fontId="13" fillId="9" borderId="10" xfId="0" applyFont="1" applyFill="1" applyBorder="1" applyAlignment="1" applyProtection="1">
      <alignment horizontal="center"/>
      <protection hidden="1"/>
    </xf>
    <xf numFmtId="0" fontId="1" fillId="4" borderId="0" xfId="0" applyFont="1" applyFill="1" applyAlignment="1" applyProtection="1">
      <alignment horizontal="center"/>
      <protection hidden="1"/>
    </xf>
  </cellXfs>
  <cellStyles count="15">
    <cellStyle name="Normal" xfId="0"/>
    <cellStyle name="Comma" xfId="15"/>
    <cellStyle name="Comma [0]" xfId="16"/>
    <cellStyle name="Currency" xfId="17"/>
    <cellStyle name="Currency [0]" xfId="18"/>
    <cellStyle name="Followed Hyperlink" xfId="19"/>
    <cellStyle name="Grey" xfId="20"/>
    <cellStyle name="Header1" xfId="21"/>
    <cellStyle name="Header2" xfId="22"/>
    <cellStyle name="Hyperlink" xfId="23"/>
    <cellStyle name="Input [yellow]" xfId="24"/>
    <cellStyle name="Normal - Style1" xfId="25"/>
    <cellStyle name="Normal_Application" xfId="26"/>
    <cellStyle name="Percent" xfId="27"/>
    <cellStyle name="Percent [2]"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4.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4.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0</xdr:rowOff>
    </xdr:from>
    <xdr:to>
      <xdr:col>6</xdr:col>
      <xdr:colOff>0</xdr:colOff>
      <xdr:row>24</xdr:row>
      <xdr:rowOff>0</xdr:rowOff>
    </xdr:to>
    <xdr:sp>
      <xdr:nvSpPr>
        <xdr:cNvPr id="1" name="Rectangle 3"/>
        <xdr:cNvSpPr>
          <a:spLocks/>
        </xdr:cNvSpPr>
      </xdr:nvSpPr>
      <xdr:spPr>
        <a:xfrm>
          <a:off x="0" y="5362575"/>
          <a:ext cx="6286500" cy="628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31</xdr:row>
      <xdr:rowOff>0</xdr:rowOff>
    </xdr:from>
    <xdr:to>
      <xdr:col>6</xdr:col>
      <xdr:colOff>0</xdr:colOff>
      <xdr:row>31</xdr:row>
      <xdr:rowOff>0</xdr:rowOff>
    </xdr:to>
    <xdr:sp>
      <xdr:nvSpPr>
        <xdr:cNvPr id="2" name="TextBox 5"/>
        <xdr:cNvSpPr txBox="1">
          <a:spLocks noChangeArrowheads="1"/>
        </xdr:cNvSpPr>
      </xdr:nvSpPr>
      <xdr:spPr>
        <a:xfrm>
          <a:off x="5295900" y="7296150"/>
          <a:ext cx="990600" cy="0"/>
        </a:xfrm>
        <a:prstGeom prst="rect">
          <a:avLst/>
        </a:prstGeom>
        <a:noFill/>
        <a:ln w="9525" cmpd="sng">
          <a:noFill/>
        </a:ln>
      </xdr:spPr>
      <xdr:txBody>
        <a:bodyPr vertOverflow="clip" wrap="square"/>
        <a:p>
          <a:pPr algn="ctr">
            <a:defRPr/>
          </a:pPr>
          <a:r>
            <a:rPr lang="en-US" cap="none" sz="1200" b="1" i="0" u="none" baseline="0"/>
            <a:t>Lease, and You're</a:t>
          </a:r>
        </a:p>
      </xdr:txBody>
    </xdr:sp>
    <xdr:clientData/>
  </xdr:twoCellAnchor>
  <xdr:twoCellAnchor>
    <xdr:from>
      <xdr:col>0</xdr:col>
      <xdr:colOff>28575</xdr:colOff>
      <xdr:row>11</xdr:row>
      <xdr:rowOff>295275</xdr:rowOff>
    </xdr:from>
    <xdr:to>
      <xdr:col>6</xdr:col>
      <xdr:colOff>19050</xdr:colOff>
      <xdr:row>20</xdr:row>
      <xdr:rowOff>809625</xdr:rowOff>
    </xdr:to>
    <xdr:sp>
      <xdr:nvSpPr>
        <xdr:cNvPr id="3" name="TextBox 16"/>
        <xdr:cNvSpPr txBox="1">
          <a:spLocks noChangeArrowheads="1"/>
        </xdr:cNvSpPr>
      </xdr:nvSpPr>
      <xdr:spPr>
        <a:xfrm>
          <a:off x="28575" y="2886075"/>
          <a:ext cx="6276975" cy="2171700"/>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Axis Integrated Solutions</a:t>
          </a:r>
          <a:r>
            <a:rPr lang="en-US" cap="none" sz="1100" b="0" i="0" u="none" baseline="0">
              <a:latin typeface="Arial"/>
              <a:ea typeface="Arial"/>
              <a:cs typeface="Arial"/>
            </a:rPr>
            <a:t> has made it even easier for our customers to acquire our products. Through our financing partner, Key Equipment Finance, we are offering competitive and affordable lease terms. Key's credit review process is very quick, and generally little-to-no financial information is required to get approved.
There are several other advantages to leasing, too. Leasing can help you improve cash flow, it's very flexible, you can avoid big down payments, and you can get 100% financing. In addition, leasing is easier and faster than bank financing, and leasing may provide you with certain tax benefits*. Ask your Key representative for more details.
</a:t>
          </a:r>
          <a:r>
            <a:rPr lang="en-US" cap="none" sz="800" b="0" i="0" u="none" baseline="0">
              <a:latin typeface="Arial"/>
              <a:ea typeface="Arial"/>
              <a:cs typeface="Arial"/>
            </a:rPr>
            <a:t>*We recommend that you consult your tax advisor to find out the tax benefits specific to your business.
**Payments are plus applicable tax.</a:t>
          </a:r>
        </a:p>
      </xdr:txBody>
    </xdr:sp>
    <xdr:clientData/>
  </xdr:twoCellAnchor>
  <xdr:twoCellAnchor editAs="oneCell">
    <xdr:from>
      <xdr:col>0</xdr:col>
      <xdr:colOff>114300</xdr:colOff>
      <xdr:row>1</xdr:row>
      <xdr:rowOff>76200</xdr:rowOff>
    </xdr:from>
    <xdr:to>
      <xdr:col>1</xdr:col>
      <xdr:colOff>85725</xdr:colOff>
      <xdr:row>2</xdr:row>
      <xdr:rowOff>419100</xdr:rowOff>
    </xdr:to>
    <xdr:pic>
      <xdr:nvPicPr>
        <xdr:cNvPr id="4" name="Picture 19"/>
        <xdr:cNvPicPr preferRelativeResize="1">
          <a:picLocks noChangeAspect="1"/>
        </xdr:cNvPicPr>
      </xdr:nvPicPr>
      <xdr:blipFill>
        <a:blip r:embed="rId1"/>
        <a:stretch>
          <a:fillRect/>
        </a:stretch>
      </xdr:blipFill>
      <xdr:spPr>
        <a:xfrm>
          <a:off x="114300" y="390525"/>
          <a:ext cx="1019175" cy="504825"/>
        </a:xfrm>
        <a:prstGeom prst="rect">
          <a:avLst/>
        </a:prstGeom>
        <a:noFill/>
        <a:ln w="9525" cmpd="sng">
          <a:noFill/>
        </a:ln>
      </xdr:spPr>
    </xdr:pic>
    <xdr:clientData/>
  </xdr:twoCellAnchor>
  <xdr:twoCellAnchor editAs="oneCell">
    <xdr:from>
      <xdr:col>3</xdr:col>
      <xdr:colOff>571500</xdr:colOff>
      <xdr:row>1</xdr:row>
      <xdr:rowOff>28575</xdr:rowOff>
    </xdr:from>
    <xdr:to>
      <xdr:col>5</xdr:col>
      <xdr:colOff>533400</xdr:colOff>
      <xdr:row>4</xdr:row>
      <xdr:rowOff>76200</xdr:rowOff>
    </xdr:to>
    <xdr:pic>
      <xdr:nvPicPr>
        <xdr:cNvPr id="5" name="Picture 21"/>
        <xdr:cNvPicPr preferRelativeResize="1">
          <a:picLocks noChangeAspect="1"/>
        </xdr:cNvPicPr>
      </xdr:nvPicPr>
      <xdr:blipFill>
        <a:blip r:embed="rId2"/>
        <a:stretch>
          <a:fillRect/>
        </a:stretch>
      </xdr:blipFill>
      <xdr:spPr>
        <a:xfrm>
          <a:off x="3714750" y="342900"/>
          <a:ext cx="2057400"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0</xdr:rowOff>
    </xdr:from>
    <xdr:to>
      <xdr:col>6</xdr:col>
      <xdr:colOff>0</xdr:colOff>
      <xdr:row>24</xdr:row>
      <xdr:rowOff>0</xdr:rowOff>
    </xdr:to>
    <xdr:sp>
      <xdr:nvSpPr>
        <xdr:cNvPr id="1" name="Rectangle 1"/>
        <xdr:cNvSpPr>
          <a:spLocks/>
        </xdr:cNvSpPr>
      </xdr:nvSpPr>
      <xdr:spPr>
        <a:xfrm>
          <a:off x="0" y="5448300"/>
          <a:ext cx="6286500" cy="628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31</xdr:row>
      <xdr:rowOff>0</xdr:rowOff>
    </xdr:from>
    <xdr:to>
      <xdr:col>6</xdr:col>
      <xdr:colOff>0</xdr:colOff>
      <xdr:row>31</xdr:row>
      <xdr:rowOff>0</xdr:rowOff>
    </xdr:to>
    <xdr:sp>
      <xdr:nvSpPr>
        <xdr:cNvPr id="2" name="TextBox 2"/>
        <xdr:cNvSpPr txBox="1">
          <a:spLocks noChangeArrowheads="1"/>
        </xdr:cNvSpPr>
      </xdr:nvSpPr>
      <xdr:spPr>
        <a:xfrm>
          <a:off x="5295900" y="7381875"/>
          <a:ext cx="990600" cy="0"/>
        </a:xfrm>
        <a:prstGeom prst="rect">
          <a:avLst/>
        </a:prstGeom>
        <a:noFill/>
        <a:ln w="9525" cmpd="sng">
          <a:noFill/>
        </a:ln>
      </xdr:spPr>
      <xdr:txBody>
        <a:bodyPr vertOverflow="clip" wrap="square"/>
        <a:p>
          <a:pPr algn="ctr">
            <a:defRPr/>
          </a:pPr>
          <a:r>
            <a:rPr lang="en-US" cap="none" sz="1200" b="1" i="0" u="none" baseline="0"/>
            <a:t>Lease, and You're</a:t>
          </a:r>
        </a:p>
      </xdr:txBody>
    </xdr:sp>
    <xdr:clientData/>
  </xdr:twoCellAnchor>
  <xdr:twoCellAnchor>
    <xdr:from>
      <xdr:col>0</xdr:col>
      <xdr:colOff>28575</xdr:colOff>
      <xdr:row>11</xdr:row>
      <xdr:rowOff>295275</xdr:rowOff>
    </xdr:from>
    <xdr:to>
      <xdr:col>6</xdr:col>
      <xdr:colOff>19050</xdr:colOff>
      <xdr:row>20</xdr:row>
      <xdr:rowOff>800100</xdr:rowOff>
    </xdr:to>
    <xdr:sp>
      <xdr:nvSpPr>
        <xdr:cNvPr id="3" name="TextBox 5"/>
        <xdr:cNvSpPr txBox="1">
          <a:spLocks noChangeArrowheads="1"/>
        </xdr:cNvSpPr>
      </xdr:nvSpPr>
      <xdr:spPr>
        <a:xfrm>
          <a:off x="28575" y="2886075"/>
          <a:ext cx="6276975" cy="2162175"/>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Axis Integrated Solutions</a:t>
          </a:r>
          <a:r>
            <a:rPr lang="en-US" cap="none" sz="1100" b="0" i="0" u="none" baseline="0">
              <a:latin typeface="Arial"/>
              <a:ea typeface="Arial"/>
              <a:cs typeface="Arial"/>
            </a:rPr>
            <a:t> has made it even easier for our customers to acquire our products. Through our financing partner, Key Equipment Finance, we are offering competitive and affordable lease terms. Key's credit review process is very quick, and generally little-to-no financial information is required to get approved.
There are several other advantages to leasing, too. Leasing can help you improve cash flow, it's very flexible, you can avoid big down payments, and you can get 100% financing. In addition, leasing is easier and faster than bank financing, and leasing may provide you with certain tax benefits*. Ask your Key representative for more details.
</a:t>
          </a:r>
          <a:r>
            <a:rPr lang="en-US" cap="none" sz="800" b="0" i="0" u="none" baseline="0">
              <a:latin typeface="Arial"/>
              <a:ea typeface="Arial"/>
              <a:cs typeface="Arial"/>
            </a:rPr>
            <a:t>
*We recommend that you consult your tax advisor to find out the tax benefits specific to your business.
**Payments are plus applicable tax.</a:t>
          </a:r>
        </a:p>
      </xdr:txBody>
    </xdr:sp>
    <xdr:clientData/>
  </xdr:twoCellAnchor>
  <xdr:twoCellAnchor editAs="oneCell">
    <xdr:from>
      <xdr:col>0</xdr:col>
      <xdr:colOff>180975</xdr:colOff>
      <xdr:row>1</xdr:row>
      <xdr:rowOff>76200</xdr:rowOff>
    </xdr:from>
    <xdr:to>
      <xdr:col>1</xdr:col>
      <xdr:colOff>152400</xdr:colOff>
      <xdr:row>2</xdr:row>
      <xdr:rowOff>419100</xdr:rowOff>
    </xdr:to>
    <xdr:pic>
      <xdr:nvPicPr>
        <xdr:cNvPr id="4" name="Picture 8"/>
        <xdr:cNvPicPr preferRelativeResize="1">
          <a:picLocks noChangeAspect="1"/>
        </xdr:cNvPicPr>
      </xdr:nvPicPr>
      <xdr:blipFill>
        <a:blip r:embed="rId1"/>
        <a:stretch>
          <a:fillRect/>
        </a:stretch>
      </xdr:blipFill>
      <xdr:spPr>
        <a:xfrm>
          <a:off x="180975" y="390525"/>
          <a:ext cx="1019175" cy="504825"/>
        </a:xfrm>
        <a:prstGeom prst="rect">
          <a:avLst/>
        </a:prstGeom>
        <a:noFill/>
        <a:ln w="9525" cmpd="sng">
          <a:noFill/>
        </a:ln>
      </xdr:spPr>
    </xdr:pic>
    <xdr:clientData/>
  </xdr:twoCellAnchor>
  <xdr:twoCellAnchor editAs="oneCell">
    <xdr:from>
      <xdr:col>3</xdr:col>
      <xdr:colOff>1009650</xdr:colOff>
      <xdr:row>1</xdr:row>
      <xdr:rowOff>28575</xdr:rowOff>
    </xdr:from>
    <xdr:to>
      <xdr:col>5</xdr:col>
      <xdr:colOff>971550</xdr:colOff>
      <xdr:row>4</xdr:row>
      <xdr:rowOff>76200</xdr:rowOff>
    </xdr:to>
    <xdr:pic>
      <xdr:nvPicPr>
        <xdr:cNvPr id="5" name="Picture 10"/>
        <xdr:cNvPicPr preferRelativeResize="1">
          <a:picLocks noChangeAspect="1"/>
        </xdr:cNvPicPr>
      </xdr:nvPicPr>
      <xdr:blipFill>
        <a:blip r:embed="rId2"/>
        <a:stretch>
          <a:fillRect/>
        </a:stretch>
      </xdr:blipFill>
      <xdr:spPr>
        <a:xfrm>
          <a:off x="4152900" y="342900"/>
          <a:ext cx="2057400"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0</xdr:rowOff>
    </xdr:from>
    <xdr:to>
      <xdr:col>6</xdr:col>
      <xdr:colOff>0</xdr:colOff>
      <xdr:row>24</xdr:row>
      <xdr:rowOff>0</xdr:rowOff>
    </xdr:to>
    <xdr:sp>
      <xdr:nvSpPr>
        <xdr:cNvPr id="1" name="Rectangle 1"/>
        <xdr:cNvSpPr>
          <a:spLocks/>
        </xdr:cNvSpPr>
      </xdr:nvSpPr>
      <xdr:spPr>
        <a:xfrm>
          <a:off x="0" y="5448300"/>
          <a:ext cx="6286500" cy="628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31</xdr:row>
      <xdr:rowOff>0</xdr:rowOff>
    </xdr:from>
    <xdr:to>
      <xdr:col>6</xdr:col>
      <xdr:colOff>0</xdr:colOff>
      <xdr:row>31</xdr:row>
      <xdr:rowOff>0</xdr:rowOff>
    </xdr:to>
    <xdr:sp>
      <xdr:nvSpPr>
        <xdr:cNvPr id="2" name="TextBox 2"/>
        <xdr:cNvSpPr txBox="1">
          <a:spLocks noChangeArrowheads="1"/>
        </xdr:cNvSpPr>
      </xdr:nvSpPr>
      <xdr:spPr>
        <a:xfrm>
          <a:off x="5295900" y="7381875"/>
          <a:ext cx="990600" cy="0"/>
        </a:xfrm>
        <a:prstGeom prst="rect">
          <a:avLst/>
        </a:prstGeom>
        <a:noFill/>
        <a:ln w="9525" cmpd="sng">
          <a:noFill/>
        </a:ln>
      </xdr:spPr>
      <xdr:txBody>
        <a:bodyPr vertOverflow="clip" wrap="square"/>
        <a:p>
          <a:pPr algn="ctr">
            <a:defRPr/>
          </a:pPr>
          <a:r>
            <a:rPr lang="en-US" cap="none" sz="1200" b="1" i="0" u="none" baseline="0"/>
            <a:t>Lease, and You're</a:t>
          </a:r>
        </a:p>
      </xdr:txBody>
    </xdr:sp>
    <xdr:clientData/>
  </xdr:twoCellAnchor>
  <xdr:twoCellAnchor>
    <xdr:from>
      <xdr:col>0</xdr:col>
      <xdr:colOff>28575</xdr:colOff>
      <xdr:row>11</xdr:row>
      <xdr:rowOff>295275</xdr:rowOff>
    </xdr:from>
    <xdr:to>
      <xdr:col>6</xdr:col>
      <xdr:colOff>19050</xdr:colOff>
      <xdr:row>20</xdr:row>
      <xdr:rowOff>800100</xdr:rowOff>
    </xdr:to>
    <xdr:sp>
      <xdr:nvSpPr>
        <xdr:cNvPr id="3" name="TextBox 3"/>
        <xdr:cNvSpPr txBox="1">
          <a:spLocks noChangeArrowheads="1"/>
        </xdr:cNvSpPr>
      </xdr:nvSpPr>
      <xdr:spPr>
        <a:xfrm>
          <a:off x="28575" y="2886075"/>
          <a:ext cx="6276975" cy="2162175"/>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Axis Integrated Solutions</a:t>
          </a:r>
          <a:r>
            <a:rPr lang="en-US" cap="none" sz="1100" b="0" i="0" u="none" baseline="0">
              <a:latin typeface="Arial"/>
              <a:ea typeface="Arial"/>
              <a:cs typeface="Arial"/>
            </a:rPr>
            <a:t> has made it even easier for our customers to acquire our products. Through our financing partner, Key Equipment Finance, we are offering competitive and affordable lease terms. Key's credit review process is very quick, and generally little-to-no financial information is required to get approved.
There are several other advantages to leasing, too. Leasing can help you improve cash flow, it's very flexible, you can avoid big down payments, and you can get 100% financing. In addition, leasing is easier and faster than bank financing, and leasing may provide you with certain tax benefits*. Ask your Key representative for more details.
</a:t>
          </a:r>
          <a:r>
            <a:rPr lang="en-US" cap="none" sz="800" b="0" i="0" u="none" baseline="0">
              <a:latin typeface="Arial"/>
              <a:ea typeface="Arial"/>
              <a:cs typeface="Arial"/>
            </a:rPr>
            <a:t>
*We recommend that you consult your tax advisor to find out the tax benefits specific to your business.
**Payments are plus applicable tax.</a:t>
          </a:r>
        </a:p>
      </xdr:txBody>
    </xdr:sp>
    <xdr:clientData/>
  </xdr:twoCellAnchor>
  <xdr:twoCellAnchor editAs="oneCell">
    <xdr:from>
      <xdr:col>0</xdr:col>
      <xdr:colOff>180975</xdr:colOff>
      <xdr:row>1</xdr:row>
      <xdr:rowOff>76200</xdr:rowOff>
    </xdr:from>
    <xdr:to>
      <xdr:col>1</xdr:col>
      <xdr:colOff>152400</xdr:colOff>
      <xdr:row>2</xdr:row>
      <xdr:rowOff>419100</xdr:rowOff>
    </xdr:to>
    <xdr:pic>
      <xdr:nvPicPr>
        <xdr:cNvPr id="4" name="Picture 4"/>
        <xdr:cNvPicPr preferRelativeResize="1">
          <a:picLocks noChangeAspect="1"/>
        </xdr:cNvPicPr>
      </xdr:nvPicPr>
      <xdr:blipFill>
        <a:blip r:embed="rId1"/>
        <a:stretch>
          <a:fillRect/>
        </a:stretch>
      </xdr:blipFill>
      <xdr:spPr>
        <a:xfrm>
          <a:off x="180975" y="390525"/>
          <a:ext cx="1019175" cy="504825"/>
        </a:xfrm>
        <a:prstGeom prst="rect">
          <a:avLst/>
        </a:prstGeom>
        <a:noFill/>
        <a:ln w="9525" cmpd="sng">
          <a:noFill/>
        </a:ln>
      </xdr:spPr>
    </xdr:pic>
    <xdr:clientData/>
  </xdr:twoCellAnchor>
  <xdr:twoCellAnchor editAs="oneCell">
    <xdr:from>
      <xdr:col>3</xdr:col>
      <xdr:colOff>723900</xdr:colOff>
      <xdr:row>1</xdr:row>
      <xdr:rowOff>19050</xdr:rowOff>
    </xdr:from>
    <xdr:to>
      <xdr:col>5</xdr:col>
      <xdr:colOff>685800</xdr:colOff>
      <xdr:row>4</xdr:row>
      <xdr:rowOff>66675</xdr:rowOff>
    </xdr:to>
    <xdr:pic>
      <xdr:nvPicPr>
        <xdr:cNvPr id="5" name="Picture 6"/>
        <xdr:cNvPicPr preferRelativeResize="1">
          <a:picLocks noChangeAspect="1"/>
        </xdr:cNvPicPr>
      </xdr:nvPicPr>
      <xdr:blipFill>
        <a:blip r:embed="rId2"/>
        <a:stretch>
          <a:fillRect/>
        </a:stretch>
      </xdr:blipFill>
      <xdr:spPr>
        <a:xfrm>
          <a:off x="3867150" y="333375"/>
          <a:ext cx="2057400" cy="971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457200</xdr:colOff>
      <xdr:row>44</xdr:row>
      <xdr:rowOff>104775</xdr:rowOff>
    </xdr:to>
    <xdr:pic>
      <xdr:nvPicPr>
        <xdr:cNvPr id="1" name="Picture 6"/>
        <xdr:cNvPicPr preferRelativeResize="1">
          <a:picLocks noChangeAspect="1"/>
        </xdr:cNvPicPr>
      </xdr:nvPicPr>
      <xdr:blipFill>
        <a:blip r:embed="rId1"/>
        <a:srcRect b="4734"/>
        <a:stretch>
          <a:fillRect/>
        </a:stretch>
      </xdr:blipFill>
      <xdr:spPr>
        <a:xfrm>
          <a:off x="0" y="0"/>
          <a:ext cx="7772400" cy="9582150"/>
        </a:xfrm>
        <a:prstGeom prst="rect">
          <a:avLst/>
        </a:prstGeom>
        <a:noFill/>
        <a:ln w="9525" cmpd="sng">
          <a:noFill/>
        </a:ln>
      </xdr:spPr>
    </xdr:pic>
    <xdr:clientData/>
  </xdr:twoCellAnchor>
  <xdr:twoCellAnchor editAs="oneCell">
    <xdr:from>
      <xdr:col>0</xdr:col>
      <xdr:colOff>0</xdr:colOff>
      <xdr:row>44</xdr:row>
      <xdr:rowOff>28575</xdr:rowOff>
    </xdr:from>
    <xdr:to>
      <xdr:col>12</xdr:col>
      <xdr:colOff>457200</xdr:colOff>
      <xdr:row>90</xdr:row>
      <xdr:rowOff>123825</xdr:rowOff>
    </xdr:to>
    <xdr:pic>
      <xdr:nvPicPr>
        <xdr:cNvPr id="2" name="Picture 7"/>
        <xdr:cNvPicPr preferRelativeResize="1">
          <a:picLocks noChangeAspect="1"/>
        </xdr:cNvPicPr>
      </xdr:nvPicPr>
      <xdr:blipFill>
        <a:blip r:embed="rId2"/>
        <a:srcRect t="9848" b="15151"/>
        <a:stretch>
          <a:fillRect/>
        </a:stretch>
      </xdr:blipFill>
      <xdr:spPr>
        <a:xfrm>
          <a:off x="0" y="9505950"/>
          <a:ext cx="7772400" cy="7543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209550</xdr:colOff>
      <xdr:row>13</xdr:row>
      <xdr:rowOff>47625</xdr:rowOff>
    </xdr:from>
    <xdr:to>
      <xdr:col>7</xdr:col>
      <xdr:colOff>304800</xdr:colOff>
      <xdr:row>13</xdr:row>
      <xdr:rowOff>142875</xdr:rowOff>
    </xdr:to>
    <xdr:sp>
      <xdr:nvSpPr>
        <xdr:cNvPr id="1" name="Rectangle 1"/>
        <xdr:cNvSpPr>
          <a:spLocks/>
        </xdr:cNvSpPr>
      </xdr:nvSpPr>
      <xdr:spPr>
        <a:xfrm>
          <a:off x="2676525" y="2867025"/>
          <a:ext cx="952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209550</xdr:colOff>
      <xdr:row>13</xdr:row>
      <xdr:rowOff>47625</xdr:rowOff>
    </xdr:from>
    <xdr:to>
      <xdr:col>10</xdr:col>
      <xdr:colOff>304800</xdr:colOff>
      <xdr:row>13</xdr:row>
      <xdr:rowOff>142875</xdr:rowOff>
    </xdr:to>
    <xdr:sp>
      <xdr:nvSpPr>
        <xdr:cNvPr id="2" name="Rectangle 2"/>
        <xdr:cNvSpPr>
          <a:spLocks/>
        </xdr:cNvSpPr>
      </xdr:nvSpPr>
      <xdr:spPr>
        <a:xfrm>
          <a:off x="3733800" y="2867025"/>
          <a:ext cx="952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13</xdr:row>
      <xdr:rowOff>47625</xdr:rowOff>
    </xdr:from>
    <xdr:to>
      <xdr:col>13</xdr:col>
      <xdr:colOff>304800</xdr:colOff>
      <xdr:row>13</xdr:row>
      <xdr:rowOff>142875</xdr:rowOff>
    </xdr:to>
    <xdr:sp>
      <xdr:nvSpPr>
        <xdr:cNvPr id="3" name="Rectangle 3"/>
        <xdr:cNvSpPr>
          <a:spLocks/>
        </xdr:cNvSpPr>
      </xdr:nvSpPr>
      <xdr:spPr>
        <a:xfrm>
          <a:off x="4791075" y="2867025"/>
          <a:ext cx="952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13</xdr:row>
      <xdr:rowOff>47625</xdr:rowOff>
    </xdr:from>
    <xdr:to>
      <xdr:col>4</xdr:col>
      <xdr:colOff>304800</xdr:colOff>
      <xdr:row>13</xdr:row>
      <xdr:rowOff>142875</xdr:rowOff>
    </xdr:to>
    <xdr:sp>
      <xdr:nvSpPr>
        <xdr:cNvPr id="4" name="Rectangle 4"/>
        <xdr:cNvSpPr>
          <a:spLocks/>
        </xdr:cNvSpPr>
      </xdr:nvSpPr>
      <xdr:spPr>
        <a:xfrm>
          <a:off x="1619250" y="2867025"/>
          <a:ext cx="952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14</xdr:row>
      <xdr:rowOff>47625</xdr:rowOff>
    </xdr:from>
    <xdr:to>
      <xdr:col>6</xdr:col>
      <xdr:colOff>304800</xdr:colOff>
      <xdr:row>14</xdr:row>
      <xdr:rowOff>142875</xdr:rowOff>
    </xdr:to>
    <xdr:sp>
      <xdr:nvSpPr>
        <xdr:cNvPr id="5" name="Rectangle 5"/>
        <xdr:cNvSpPr>
          <a:spLocks/>
        </xdr:cNvSpPr>
      </xdr:nvSpPr>
      <xdr:spPr>
        <a:xfrm>
          <a:off x="2324100" y="3076575"/>
          <a:ext cx="952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xdr:row>
      <xdr:rowOff>47625</xdr:rowOff>
    </xdr:from>
    <xdr:to>
      <xdr:col>8</xdr:col>
      <xdr:colOff>304800</xdr:colOff>
      <xdr:row>14</xdr:row>
      <xdr:rowOff>142875</xdr:rowOff>
    </xdr:to>
    <xdr:sp>
      <xdr:nvSpPr>
        <xdr:cNvPr id="6" name="Rectangle 6"/>
        <xdr:cNvSpPr>
          <a:spLocks/>
        </xdr:cNvSpPr>
      </xdr:nvSpPr>
      <xdr:spPr>
        <a:xfrm>
          <a:off x="3028950" y="3076575"/>
          <a:ext cx="952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23</xdr:row>
      <xdr:rowOff>85725</xdr:rowOff>
    </xdr:from>
    <xdr:to>
      <xdr:col>17</xdr:col>
      <xdr:colOff>323850</xdr:colOff>
      <xdr:row>41</xdr:row>
      <xdr:rowOff>76200</xdr:rowOff>
    </xdr:to>
    <xdr:sp>
      <xdr:nvSpPr>
        <xdr:cNvPr id="7" name="TextBox 13"/>
        <xdr:cNvSpPr txBox="1">
          <a:spLocks noChangeArrowheads="1"/>
        </xdr:cNvSpPr>
      </xdr:nvSpPr>
      <xdr:spPr>
        <a:xfrm>
          <a:off x="28575" y="5000625"/>
          <a:ext cx="6286500" cy="2505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The undersigned certifies that the information requested above is accurate.  The Lessee named above, its owners and/or principals, and all individuals whose names appear on the application expressly authorize consumer reporting agencies and other persons to furnish credit information to Lessor, separately or jointly with other creditors or lessors, for use in connection with this agreement.  Lessors and joint users of such information are authorized to receive and exchange credit information and to update such information as appropriate during the term of this Agreement.  Information about the undersigned may be used for marketing and administrative purposes and shared with Lessor’s affiliates.  The undersigned may direct Lessor not to disclose that information(except transaction and experience information) with Lessor’s affiliates by writing to Key Equipment Finance, Attn:  VP Operations, 600 Travis Street, Suite 1300 Houston, TX 77002. 
NOTICE:  If your application for business credit is denied, you have the right to written statement of the specific reasons for the denial.  To obtain the statement please contact Key Equipment Finance at the above address or call 800-876-7788 within 60 days from the date you are notified of our decision.  We will send you a written statement of reasons for the denial within 30 days of receiving your request.  The federal Equal Credit Opportunity Act prohibits creditors from discriminating against credit applicants on the basis of race, color, religion, national origin, sex, marital status, age(provided the applicant has the capacity to enter into a binding contract); because all or part of the applicant’s income derives from any public assistance program; or because the applicant has in good faith exercised any right under the Consumer Credit Protection Act.  The federal agency that administers compliance with this law concerning the creditor is the Federal Trade Commission, Equal Credit Opportunity, Washington, DC  20580. 
</a:t>
          </a:r>
        </a:p>
      </xdr:txBody>
    </xdr:sp>
    <xdr:clientData/>
  </xdr:twoCellAnchor>
  <xdr:twoCellAnchor>
    <xdr:from>
      <xdr:col>14</xdr:col>
      <xdr:colOff>228600</xdr:colOff>
      <xdr:row>21</xdr:row>
      <xdr:rowOff>57150</xdr:rowOff>
    </xdr:from>
    <xdr:to>
      <xdr:col>14</xdr:col>
      <xdr:colOff>323850</xdr:colOff>
      <xdr:row>21</xdr:row>
      <xdr:rowOff>152400</xdr:rowOff>
    </xdr:to>
    <xdr:sp>
      <xdr:nvSpPr>
        <xdr:cNvPr id="8" name="Rectangle 14"/>
        <xdr:cNvSpPr>
          <a:spLocks/>
        </xdr:cNvSpPr>
      </xdr:nvSpPr>
      <xdr:spPr>
        <a:xfrm>
          <a:off x="5162550" y="4552950"/>
          <a:ext cx="952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219075</xdr:colOff>
      <xdr:row>21</xdr:row>
      <xdr:rowOff>57150</xdr:rowOff>
    </xdr:from>
    <xdr:to>
      <xdr:col>16</xdr:col>
      <xdr:colOff>314325</xdr:colOff>
      <xdr:row>21</xdr:row>
      <xdr:rowOff>152400</xdr:rowOff>
    </xdr:to>
    <xdr:sp>
      <xdr:nvSpPr>
        <xdr:cNvPr id="9" name="Rectangle 15"/>
        <xdr:cNvSpPr>
          <a:spLocks/>
        </xdr:cNvSpPr>
      </xdr:nvSpPr>
      <xdr:spPr>
        <a:xfrm>
          <a:off x="5857875" y="4552950"/>
          <a:ext cx="952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15</xdr:col>
      <xdr:colOff>190500</xdr:colOff>
      <xdr:row>1</xdr:row>
      <xdr:rowOff>28575</xdr:rowOff>
    </xdr:from>
    <xdr:to>
      <xdr:col>17</xdr:col>
      <xdr:colOff>104775</xdr:colOff>
      <xdr:row>2</xdr:row>
      <xdr:rowOff>142875</xdr:rowOff>
    </xdr:to>
    <xdr:pic>
      <xdr:nvPicPr>
        <xdr:cNvPr id="10" name="Picture 17"/>
        <xdr:cNvPicPr preferRelativeResize="1">
          <a:picLocks noChangeAspect="1"/>
        </xdr:cNvPicPr>
      </xdr:nvPicPr>
      <xdr:blipFill>
        <a:blip r:embed="rId1"/>
        <a:stretch>
          <a:fillRect/>
        </a:stretch>
      </xdr:blipFill>
      <xdr:spPr>
        <a:xfrm>
          <a:off x="5476875" y="314325"/>
          <a:ext cx="619125" cy="304800"/>
        </a:xfrm>
        <a:prstGeom prst="rect">
          <a:avLst/>
        </a:prstGeom>
        <a:noFill/>
        <a:ln w="9525" cmpd="sng">
          <a:noFill/>
        </a:ln>
      </xdr:spPr>
    </xdr:pic>
    <xdr:clientData/>
  </xdr:twoCellAnchor>
  <xdr:twoCellAnchor editAs="oneCell">
    <xdr:from>
      <xdr:col>0</xdr:col>
      <xdr:colOff>28575</xdr:colOff>
      <xdr:row>0</xdr:row>
      <xdr:rowOff>28575</xdr:rowOff>
    </xdr:from>
    <xdr:to>
      <xdr:col>3</xdr:col>
      <xdr:colOff>180975</xdr:colOff>
      <xdr:row>2</xdr:row>
      <xdr:rowOff>123825</xdr:rowOff>
    </xdr:to>
    <xdr:pic>
      <xdr:nvPicPr>
        <xdr:cNvPr id="11" name="Picture 20"/>
        <xdr:cNvPicPr preferRelativeResize="1">
          <a:picLocks noChangeAspect="1"/>
        </xdr:cNvPicPr>
      </xdr:nvPicPr>
      <xdr:blipFill>
        <a:blip r:embed="rId2"/>
        <a:stretch>
          <a:fillRect/>
        </a:stretch>
      </xdr:blipFill>
      <xdr:spPr>
        <a:xfrm>
          <a:off x="28575" y="28575"/>
          <a:ext cx="1209675" cy="571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114300</xdr:rowOff>
    </xdr:from>
    <xdr:to>
      <xdr:col>0</xdr:col>
      <xdr:colOff>1304925</xdr:colOff>
      <xdr:row>3</xdr:row>
      <xdr:rowOff>133350</xdr:rowOff>
    </xdr:to>
    <xdr:pic>
      <xdr:nvPicPr>
        <xdr:cNvPr id="1" name="Picture 6"/>
        <xdr:cNvPicPr preferRelativeResize="1">
          <a:picLocks noChangeAspect="1"/>
        </xdr:cNvPicPr>
      </xdr:nvPicPr>
      <xdr:blipFill>
        <a:blip r:embed="rId1"/>
        <a:stretch>
          <a:fillRect/>
        </a:stretch>
      </xdr:blipFill>
      <xdr:spPr>
        <a:xfrm>
          <a:off x="285750" y="114300"/>
          <a:ext cx="1019175" cy="504825"/>
        </a:xfrm>
        <a:prstGeom prst="rect">
          <a:avLst/>
        </a:prstGeom>
        <a:noFill/>
        <a:ln w="9525" cmpd="sng">
          <a:noFill/>
        </a:ln>
      </xdr:spPr>
    </xdr:pic>
    <xdr:clientData/>
  </xdr:twoCellAnchor>
  <xdr:twoCellAnchor editAs="oneCell">
    <xdr:from>
      <xdr:col>4</xdr:col>
      <xdr:colOff>0</xdr:colOff>
      <xdr:row>0</xdr:row>
      <xdr:rowOff>76200</xdr:rowOff>
    </xdr:from>
    <xdr:to>
      <xdr:col>5</xdr:col>
      <xdr:colOff>571500</xdr:colOff>
      <xdr:row>4</xdr:row>
      <xdr:rowOff>276225</xdr:rowOff>
    </xdr:to>
    <xdr:pic>
      <xdr:nvPicPr>
        <xdr:cNvPr id="2" name="Picture 7"/>
        <xdr:cNvPicPr preferRelativeResize="1">
          <a:picLocks noChangeAspect="1"/>
        </xdr:cNvPicPr>
      </xdr:nvPicPr>
      <xdr:blipFill>
        <a:blip r:embed="rId2"/>
        <a:stretch>
          <a:fillRect/>
        </a:stretch>
      </xdr:blipFill>
      <xdr:spPr>
        <a:xfrm>
          <a:off x="4229100" y="76200"/>
          <a:ext cx="1419225" cy="847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133350</xdr:rowOff>
    </xdr:from>
    <xdr:to>
      <xdr:col>0</xdr:col>
      <xdr:colOff>1266825</xdr:colOff>
      <xdr:row>3</xdr:row>
      <xdr:rowOff>152400</xdr:rowOff>
    </xdr:to>
    <xdr:pic>
      <xdr:nvPicPr>
        <xdr:cNvPr id="1" name="Picture 6"/>
        <xdr:cNvPicPr preferRelativeResize="1">
          <a:picLocks noChangeAspect="1"/>
        </xdr:cNvPicPr>
      </xdr:nvPicPr>
      <xdr:blipFill>
        <a:blip r:embed="rId1"/>
        <a:stretch>
          <a:fillRect/>
        </a:stretch>
      </xdr:blipFill>
      <xdr:spPr>
        <a:xfrm>
          <a:off x="247650" y="133350"/>
          <a:ext cx="1019175" cy="504825"/>
        </a:xfrm>
        <a:prstGeom prst="rect">
          <a:avLst/>
        </a:prstGeom>
        <a:noFill/>
        <a:ln w="9525" cmpd="sng">
          <a:noFill/>
        </a:ln>
      </xdr:spPr>
    </xdr:pic>
    <xdr:clientData/>
  </xdr:twoCellAnchor>
  <xdr:twoCellAnchor editAs="oneCell">
    <xdr:from>
      <xdr:col>3</xdr:col>
      <xdr:colOff>762000</xdr:colOff>
      <xdr:row>0</xdr:row>
      <xdr:rowOff>76200</xdr:rowOff>
    </xdr:from>
    <xdr:to>
      <xdr:col>5</xdr:col>
      <xdr:colOff>390525</xdr:colOff>
      <xdr:row>4</xdr:row>
      <xdr:rowOff>219075</xdr:rowOff>
    </xdr:to>
    <xdr:pic>
      <xdr:nvPicPr>
        <xdr:cNvPr id="2" name="Picture 9"/>
        <xdr:cNvPicPr preferRelativeResize="1">
          <a:picLocks noChangeAspect="1"/>
        </xdr:cNvPicPr>
      </xdr:nvPicPr>
      <xdr:blipFill>
        <a:blip r:embed="rId2"/>
        <a:stretch>
          <a:fillRect/>
        </a:stretch>
      </xdr:blipFill>
      <xdr:spPr>
        <a:xfrm>
          <a:off x="4124325" y="76200"/>
          <a:ext cx="1323975" cy="790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114300</xdr:rowOff>
    </xdr:from>
    <xdr:to>
      <xdr:col>0</xdr:col>
      <xdr:colOff>1304925</xdr:colOff>
      <xdr:row>3</xdr:row>
      <xdr:rowOff>133350</xdr:rowOff>
    </xdr:to>
    <xdr:pic>
      <xdr:nvPicPr>
        <xdr:cNvPr id="1" name="Picture 1"/>
        <xdr:cNvPicPr preferRelativeResize="1">
          <a:picLocks noChangeAspect="1"/>
        </xdr:cNvPicPr>
      </xdr:nvPicPr>
      <xdr:blipFill>
        <a:blip r:embed="rId1"/>
        <a:stretch>
          <a:fillRect/>
        </a:stretch>
      </xdr:blipFill>
      <xdr:spPr>
        <a:xfrm>
          <a:off x="285750" y="114300"/>
          <a:ext cx="1019175" cy="504825"/>
        </a:xfrm>
        <a:prstGeom prst="rect">
          <a:avLst/>
        </a:prstGeom>
        <a:noFill/>
        <a:ln w="9525" cmpd="sng">
          <a:noFill/>
        </a:ln>
      </xdr:spPr>
    </xdr:pic>
    <xdr:clientData/>
  </xdr:twoCellAnchor>
  <xdr:twoCellAnchor editAs="oneCell">
    <xdr:from>
      <xdr:col>4</xdr:col>
      <xdr:colOff>38100</xdr:colOff>
      <xdr:row>0</xdr:row>
      <xdr:rowOff>76200</xdr:rowOff>
    </xdr:from>
    <xdr:to>
      <xdr:col>5</xdr:col>
      <xdr:colOff>609600</xdr:colOff>
      <xdr:row>4</xdr:row>
      <xdr:rowOff>276225</xdr:rowOff>
    </xdr:to>
    <xdr:pic>
      <xdr:nvPicPr>
        <xdr:cNvPr id="2" name="Picture 2"/>
        <xdr:cNvPicPr preferRelativeResize="1">
          <a:picLocks noChangeAspect="1"/>
        </xdr:cNvPicPr>
      </xdr:nvPicPr>
      <xdr:blipFill>
        <a:blip r:embed="rId2"/>
        <a:stretch>
          <a:fillRect/>
        </a:stretch>
      </xdr:blipFill>
      <xdr:spPr>
        <a:xfrm>
          <a:off x="4267200" y="76200"/>
          <a:ext cx="141922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E75"/>
  <sheetViews>
    <sheetView showGridLines="0" tabSelected="1" workbookViewId="0" topLeftCell="A1">
      <selection activeCell="B4" sqref="B4"/>
    </sheetView>
  </sheetViews>
  <sheetFormatPr defaultColWidth="9.140625" defaultRowHeight="12.75"/>
  <cols>
    <col min="1" max="1" width="35.421875" style="0" customWidth="1"/>
    <col min="2" max="2" width="49.8515625" style="0" customWidth="1"/>
  </cols>
  <sheetData>
    <row r="1" spans="1:5" s="3" customFormat="1" ht="57.75" customHeight="1">
      <c r="A1" s="168" t="s">
        <v>5</v>
      </c>
      <c r="B1" s="169"/>
      <c r="C1" s="14"/>
      <c r="D1" s="15"/>
      <c r="E1" s="15"/>
    </row>
    <row r="2" spans="1:5" s="4" customFormat="1" ht="13.5" thickBot="1">
      <c r="A2" s="170" t="s">
        <v>6</v>
      </c>
      <c r="B2" s="171"/>
      <c r="C2" s="16"/>
      <c r="D2" s="17"/>
      <c r="E2" s="17"/>
    </row>
    <row r="3" spans="1:5" ht="15" customHeight="1">
      <c r="A3" s="125" t="s">
        <v>0</v>
      </c>
      <c r="B3" s="128">
        <f ca="1">TODAY()</f>
        <v>39562</v>
      </c>
      <c r="C3" s="12"/>
      <c r="D3" s="11"/>
      <c r="E3" s="11"/>
    </row>
    <row r="4" spans="1:5" ht="15" customHeight="1">
      <c r="A4" s="126" t="s">
        <v>1</v>
      </c>
      <c r="B4" s="129" t="s">
        <v>91</v>
      </c>
      <c r="C4" s="12"/>
      <c r="D4" s="11"/>
      <c r="E4" s="11"/>
    </row>
    <row r="5" spans="1:5" ht="15" customHeight="1">
      <c r="A5" s="126" t="s">
        <v>68</v>
      </c>
      <c r="B5" s="129" t="s">
        <v>92</v>
      </c>
      <c r="C5" s="12"/>
      <c r="D5" s="11"/>
      <c r="E5" s="11"/>
    </row>
    <row r="6" spans="1:5" ht="15" customHeight="1">
      <c r="A6" s="126" t="s">
        <v>2</v>
      </c>
      <c r="B6" s="129" t="s">
        <v>93</v>
      </c>
      <c r="C6" s="12"/>
      <c r="D6" s="11"/>
      <c r="E6" s="11"/>
    </row>
    <row r="7" spans="1:5" ht="15" customHeight="1">
      <c r="A7" s="126" t="s">
        <v>3</v>
      </c>
      <c r="B7" s="129" t="s">
        <v>94</v>
      </c>
      <c r="C7" s="12"/>
      <c r="D7" s="11"/>
      <c r="E7" s="11"/>
    </row>
    <row r="8" spans="1:5" ht="15" customHeight="1">
      <c r="A8" s="126" t="s">
        <v>4</v>
      </c>
      <c r="B8" s="129" t="s">
        <v>95</v>
      </c>
      <c r="C8" s="12"/>
      <c r="D8" s="11"/>
      <c r="E8" s="11"/>
    </row>
    <row r="9" spans="1:5" ht="15" customHeight="1">
      <c r="A9" s="126" t="s">
        <v>67</v>
      </c>
      <c r="B9" s="129" t="s">
        <v>96</v>
      </c>
      <c r="C9" s="12"/>
      <c r="D9" s="11"/>
      <c r="E9" s="11"/>
    </row>
    <row r="10" spans="1:5" ht="15" customHeight="1">
      <c r="A10" s="126" t="s">
        <v>70</v>
      </c>
      <c r="B10" s="129" t="s">
        <v>103</v>
      </c>
      <c r="C10" s="12"/>
      <c r="D10" s="11"/>
      <c r="E10" s="11"/>
    </row>
    <row r="11" spans="1:5" ht="15" customHeight="1">
      <c r="A11" s="126" t="s">
        <v>16</v>
      </c>
      <c r="B11" s="129" t="s">
        <v>97</v>
      </c>
      <c r="C11" s="12"/>
      <c r="D11" s="11"/>
      <c r="E11" s="11"/>
    </row>
    <row r="12" spans="1:5" ht="15" customHeight="1" thickBot="1">
      <c r="A12" s="126" t="s">
        <v>87</v>
      </c>
      <c r="B12" s="129"/>
      <c r="C12" s="12"/>
      <c r="D12" s="11"/>
      <c r="E12" s="11"/>
    </row>
    <row r="13" spans="1:5" ht="15" customHeight="1" thickBot="1">
      <c r="A13" s="125" t="s">
        <v>17</v>
      </c>
      <c r="B13" s="130">
        <v>10000</v>
      </c>
      <c r="C13" s="12"/>
      <c r="D13" s="11"/>
      <c r="E13" s="11"/>
    </row>
    <row r="14" spans="1:5" ht="15" customHeight="1" hidden="1">
      <c r="A14" s="126" t="s">
        <v>7</v>
      </c>
      <c r="B14" s="129">
        <v>0</v>
      </c>
      <c r="C14" s="12"/>
      <c r="D14" s="11"/>
      <c r="E14" s="11"/>
    </row>
    <row r="15" spans="1:5" ht="15" customHeight="1" hidden="1" thickBot="1">
      <c r="A15" s="126" t="s">
        <v>8</v>
      </c>
      <c r="B15" s="131">
        <v>1</v>
      </c>
      <c r="C15" s="12"/>
      <c r="D15" s="11"/>
      <c r="E15" s="11"/>
    </row>
    <row r="16" spans="1:5" ht="15" customHeight="1" hidden="1">
      <c r="A16" s="126" t="s">
        <v>9</v>
      </c>
      <c r="B16" s="132">
        <f>(B19/12)-B15</f>
        <v>4</v>
      </c>
      <c r="C16" s="12"/>
      <c r="D16" s="11"/>
      <c r="E16" s="11"/>
    </row>
    <row r="17" spans="1:5" ht="15" customHeight="1" hidden="1">
      <c r="A17" s="126" t="s">
        <v>15</v>
      </c>
      <c r="B17" s="133">
        <f>B14*B16</f>
        <v>0</v>
      </c>
      <c r="C17" s="12"/>
      <c r="D17" s="11"/>
      <c r="E17" s="11"/>
    </row>
    <row r="18" spans="1:5" ht="15" customHeight="1" hidden="1" thickBot="1">
      <c r="A18" s="127" t="s">
        <v>12</v>
      </c>
      <c r="B18" s="134">
        <f>B13+B17</f>
        <v>10000</v>
      </c>
      <c r="C18" s="12"/>
      <c r="D18" s="11"/>
      <c r="E18" s="11"/>
    </row>
    <row r="19" spans="1:5" ht="15" customHeight="1" hidden="1">
      <c r="A19" s="125" t="s">
        <v>25</v>
      </c>
      <c r="B19" s="135">
        <v>60</v>
      </c>
      <c r="C19" s="12"/>
      <c r="D19" s="11"/>
      <c r="E19" s="11"/>
    </row>
    <row r="20" spans="1:5" ht="15" customHeight="1" hidden="1">
      <c r="A20" s="126" t="s">
        <v>24</v>
      </c>
      <c r="B20" s="136">
        <v>2</v>
      </c>
      <c r="C20" s="12"/>
      <c r="D20" s="11"/>
      <c r="E20" s="11"/>
    </row>
    <row r="21" spans="1:5" ht="15" customHeight="1" hidden="1">
      <c r="A21" s="126" t="s">
        <v>14</v>
      </c>
      <c r="B21" s="137">
        <v>0</v>
      </c>
      <c r="C21" s="12"/>
      <c r="D21" s="11"/>
      <c r="E21" s="11"/>
    </row>
    <row r="22" spans="1:5" ht="15" customHeight="1" hidden="1" thickBot="1">
      <c r="A22" s="126" t="s">
        <v>13</v>
      </c>
      <c r="B22" s="136">
        <v>1</v>
      </c>
      <c r="C22" s="12"/>
      <c r="D22" s="11"/>
      <c r="E22" s="11"/>
    </row>
    <row r="23" spans="1:5" ht="15" customHeight="1" hidden="1">
      <c r="A23" s="125" t="s">
        <v>33</v>
      </c>
      <c r="B23" s="138">
        <f>ROUND('Standard Rates'!N16,5)</f>
        <v>0.0222</v>
      </c>
      <c r="C23" s="12"/>
      <c r="D23" s="11"/>
      <c r="E23" s="11"/>
    </row>
    <row r="24" spans="1:5" ht="15" customHeight="1" hidden="1" thickBot="1">
      <c r="A24" s="127" t="s">
        <v>26</v>
      </c>
      <c r="B24" s="139">
        <f>B23*B18</f>
        <v>222</v>
      </c>
      <c r="C24" s="12"/>
      <c r="D24" s="11"/>
      <c r="E24" s="11"/>
    </row>
    <row r="25" spans="1:5" ht="15" customHeight="1" hidden="1">
      <c r="A25" s="125" t="s">
        <v>34</v>
      </c>
      <c r="B25" s="138">
        <f>ROUND('90 Day Deferred Rates'!N16,5)</f>
        <v>0.02325</v>
      </c>
      <c r="C25" s="12"/>
      <c r="D25" s="11"/>
      <c r="E25" s="11"/>
    </row>
    <row r="26" spans="1:5" ht="15" customHeight="1" hidden="1" thickBot="1">
      <c r="A26" s="126" t="s">
        <v>26</v>
      </c>
      <c r="B26" s="140">
        <f>B18*B25</f>
        <v>232.5</v>
      </c>
      <c r="C26" s="12"/>
      <c r="D26" s="11"/>
      <c r="E26" s="11"/>
    </row>
    <row r="27" spans="1:5" ht="15" customHeight="1">
      <c r="A27" s="125" t="s">
        <v>21</v>
      </c>
      <c r="B27" s="135" t="s">
        <v>98</v>
      </c>
      <c r="C27" s="12"/>
      <c r="D27" s="11"/>
      <c r="E27" s="11"/>
    </row>
    <row r="28" spans="1:5" ht="15" customHeight="1">
      <c r="A28" s="126" t="s">
        <v>67</v>
      </c>
      <c r="B28" s="136" t="s">
        <v>99</v>
      </c>
      <c r="C28" s="12"/>
      <c r="D28" s="11"/>
      <c r="E28" s="11"/>
    </row>
    <row r="29" spans="1:5" ht="15" customHeight="1">
      <c r="A29" s="126" t="s">
        <v>71</v>
      </c>
      <c r="B29" s="136"/>
      <c r="C29" s="12"/>
      <c r="D29" s="11"/>
      <c r="E29" s="11"/>
    </row>
    <row r="30" spans="1:5" ht="15" customHeight="1">
      <c r="A30" s="126" t="s">
        <v>49</v>
      </c>
      <c r="B30" s="136"/>
      <c r="C30" s="12"/>
      <c r="D30" s="11"/>
      <c r="E30" s="11"/>
    </row>
    <row r="31" spans="1:5" ht="15" customHeight="1" thickBot="1">
      <c r="A31" s="127" t="s">
        <v>38</v>
      </c>
      <c r="B31" s="141"/>
      <c r="C31" s="12"/>
      <c r="D31" s="11"/>
      <c r="E31" s="11"/>
    </row>
    <row r="32" spans="1:5" ht="12.75">
      <c r="A32" s="7"/>
      <c r="B32" s="12"/>
      <c r="C32" s="12"/>
      <c r="D32" s="11"/>
      <c r="E32" s="11"/>
    </row>
    <row r="33" spans="1:5" ht="12.75">
      <c r="A33" s="9"/>
      <c r="B33" s="9"/>
      <c r="C33" s="12"/>
      <c r="D33" s="11"/>
      <c r="E33" s="11"/>
    </row>
    <row r="34" spans="1:5" ht="12.75">
      <c r="A34" s="7"/>
      <c r="B34" s="12"/>
      <c r="C34" s="12"/>
      <c r="D34" s="11"/>
      <c r="E34" s="11"/>
    </row>
    <row r="35" spans="1:5" ht="12.75">
      <c r="A35" s="7"/>
      <c r="B35" s="12"/>
      <c r="C35" s="12"/>
      <c r="D35" s="11"/>
      <c r="E35" s="11"/>
    </row>
    <row r="36" spans="1:5" ht="12.75">
      <c r="A36" s="7"/>
      <c r="B36" s="12"/>
      <c r="C36" s="12"/>
      <c r="D36" s="11"/>
      <c r="E36" s="11"/>
    </row>
    <row r="37" spans="1:5" ht="12.75">
      <c r="A37" s="7"/>
      <c r="B37" s="12"/>
      <c r="C37" s="12"/>
      <c r="D37" s="11"/>
      <c r="E37" s="11"/>
    </row>
    <row r="38" spans="1:5" ht="12.75">
      <c r="A38" s="12"/>
      <c r="B38" s="12"/>
      <c r="C38" s="12"/>
      <c r="D38" s="11"/>
      <c r="E38" s="11"/>
    </row>
    <row r="39" spans="1:5" ht="12.75">
      <c r="A39" s="12"/>
      <c r="B39" s="12"/>
      <c r="C39" s="12"/>
      <c r="D39" s="11"/>
      <c r="E39" s="11"/>
    </row>
    <row r="40" spans="1:5" ht="12.75">
      <c r="A40" s="12"/>
      <c r="B40" s="12"/>
      <c r="C40" s="12"/>
      <c r="D40" s="11"/>
      <c r="E40" s="11"/>
    </row>
    <row r="41" spans="1:3" ht="12.75">
      <c r="A41" s="12"/>
      <c r="B41" s="12"/>
      <c r="C41" s="2"/>
    </row>
    <row r="42" spans="1:3" ht="12.75">
      <c r="A42" s="12"/>
      <c r="B42" s="12"/>
      <c r="C42" s="2"/>
    </row>
    <row r="43" spans="1:3" ht="12.75">
      <c r="A43" s="12"/>
      <c r="B43" s="12"/>
      <c r="C43" s="2"/>
    </row>
    <row r="44" spans="1:3" ht="12.75">
      <c r="A44" s="12"/>
      <c r="B44" s="12"/>
      <c r="C44" s="2"/>
    </row>
    <row r="45" spans="1:3" ht="12.75">
      <c r="A45" s="12"/>
      <c r="B45" s="12"/>
      <c r="C45" s="2"/>
    </row>
    <row r="46" spans="1:3" ht="12.75">
      <c r="A46" s="2"/>
      <c r="B46" s="2"/>
      <c r="C46" s="2"/>
    </row>
    <row r="47" spans="1:3" ht="12.75">
      <c r="A47" s="2"/>
      <c r="B47" s="2"/>
      <c r="C47" s="2"/>
    </row>
    <row r="48" spans="1:3" ht="12.75">
      <c r="A48" s="2"/>
      <c r="B48" s="2"/>
      <c r="C48" s="2"/>
    </row>
    <row r="49" spans="1:3" ht="12.75">
      <c r="A49" s="2"/>
      <c r="B49" s="2"/>
      <c r="C49" s="2"/>
    </row>
    <row r="50" spans="1:3" ht="12.75">
      <c r="A50" s="2"/>
      <c r="B50" s="2"/>
      <c r="C50" s="2"/>
    </row>
    <row r="51" spans="1:3" ht="12.75">
      <c r="A51" s="2"/>
      <c r="B51" s="2"/>
      <c r="C51" s="2"/>
    </row>
    <row r="52" spans="1:3" ht="12.75">
      <c r="A52" s="2"/>
      <c r="B52" s="2"/>
      <c r="C52" s="2"/>
    </row>
    <row r="53" spans="1:3" ht="12.75">
      <c r="A53" s="2"/>
      <c r="B53" s="2"/>
      <c r="C53" s="2"/>
    </row>
    <row r="54" spans="1:3" ht="12.75">
      <c r="A54" s="2"/>
      <c r="B54" s="2"/>
      <c r="C54" s="2"/>
    </row>
    <row r="55" spans="1:3" ht="12.75">
      <c r="A55" s="2"/>
      <c r="B55" s="2"/>
      <c r="C55" s="2"/>
    </row>
    <row r="56" spans="1:3" ht="12.75">
      <c r="A56" s="2"/>
      <c r="B56" s="2"/>
      <c r="C56" s="2"/>
    </row>
    <row r="57" spans="1:3" ht="12.75">
      <c r="A57" s="2"/>
      <c r="B57" s="2"/>
      <c r="C57" s="2"/>
    </row>
    <row r="58" spans="1:3" ht="12.75">
      <c r="A58" s="2"/>
      <c r="B58" s="2"/>
      <c r="C58" s="2"/>
    </row>
    <row r="59" spans="1:3" ht="12.75">
      <c r="A59" s="2"/>
      <c r="B59" s="2"/>
      <c r="C59" s="2"/>
    </row>
    <row r="60" spans="1:3" ht="12.75">
      <c r="A60" s="2"/>
      <c r="B60" s="2"/>
      <c r="C60" s="2"/>
    </row>
    <row r="61" spans="1:3" ht="12.75">
      <c r="A61" s="2"/>
      <c r="B61" s="2"/>
      <c r="C61" s="2"/>
    </row>
    <row r="62" spans="1:3" ht="12.75">
      <c r="A62" s="2"/>
      <c r="B62" s="2"/>
      <c r="C62" s="2"/>
    </row>
    <row r="63" spans="1:3" ht="12.75">
      <c r="A63" s="2"/>
      <c r="B63" s="2"/>
      <c r="C63" s="2"/>
    </row>
    <row r="64" spans="1:3" ht="12.75">
      <c r="A64" s="2"/>
      <c r="B64" s="2"/>
      <c r="C64" s="2"/>
    </row>
    <row r="65" spans="1:3" ht="12.75">
      <c r="A65" s="2"/>
      <c r="B65" s="2"/>
      <c r="C65" s="2"/>
    </row>
    <row r="66" spans="1:3" ht="12.75">
      <c r="A66" s="2"/>
      <c r="B66" s="2"/>
      <c r="C66" s="2"/>
    </row>
    <row r="67" spans="1:3" ht="12.75">
      <c r="A67" s="2"/>
      <c r="B67" s="2"/>
      <c r="C67" s="2"/>
    </row>
    <row r="68" spans="1:3" ht="12.75">
      <c r="A68" s="2"/>
      <c r="B68" s="2"/>
      <c r="C68" s="2"/>
    </row>
    <row r="69" spans="1:3" ht="12.75">
      <c r="A69" s="2"/>
      <c r="B69" s="2"/>
      <c r="C69" s="2"/>
    </row>
    <row r="70" spans="1:3" ht="12.75">
      <c r="A70" s="2"/>
      <c r="B70" s="2"/>
      <c r="C70" s="2"/>
    </row>
    <row r="71" spans="1:3" ht="12.75">
      <c r="A71" s="2"/>
      <c r="B71" s="2"/>
      <c r="C71" s="2"/>
    </row>
    <row r="72" spans="1:3" ht="12.75">
      <c r="A72" s="2"/>
      <c r="B72" s="2"/>
      <c r="C72" s="2"/>
    </row>
    <row r="73" spans="1:3" ht="12.75">
      <c r="A73" s="2"/>
      <c r="B73" s="2"/>
      <c r="C73" s="2"/>
    </row>
    <row r="74" spans="1:3" ht="12.75">
      <c r="A74" s="2"/>
      <c r="B74" s="2"/>
      <c r="C74" s="2"/>
    </row>
    <row r="75" spans="1:3" ht="12.75">
      <c r="A75" s="2"/>
      <c r="B75" s="2"/>
      <c r="C75" s="2"/>
    </row>
  </sheetData>
  <sheetProtection password="DEB3" sheet="1" objects="1" scenarios="1"/>
  <mergeCells count="2">
    <mergeCell ref="A1:B1"/>
    <mergeCell ref="A2:B2"/>
  </mergeCells>
  <printOptions/>
  <pageMargins left="0.75" right="0.75" top="1" bottom="1" header="0.5" footer="0.5"/>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12">
    <pageSetUpPr fitToPage="1"/>
  </sheetPr>
  <dimension ref="A1:M47"/>
  <sheetViews>
    <sheetView showGridLines="0" workbookViewId="0" topLeftCell="A1">
      <selection activeCell="A1" sqref="A1:F1"/>
    </sheetView>
  </sheetViews>
  <sheetFormatPr defaultColWidth="9.140625" defaultRowHeight="12.75"/>
  <cols>
    <col min="1" max="6" width="15.7109375" style="0" customWidth="1"/>
  </cols>
  <sheetData>
    <row r="1" spans="1:13" s="10" customFormat="1" ht="24.75" customHeight="1">
      <c r="A1" s="174" t="s">
        <v>11</v>
      </c>
      <c r="B1" s="174"/>
      <c r="C1" s="174"/>
      <c r="D1" s="174"/>
      <c r="E1" s="174"/>
      <c r="F1" s="174"/>
      <c r="G1" s="51"/>
      <c r="H1" s="51"/>
      <c r="I1" s="51"/>
      <c r="J1" s="13"/>
      <c r="K1" s="13"/>
      <c r="L1" s="13"/>
      <c r="M1" s="13"/>
    </row>
    <row r="2" spans="1:13" ht="12.75">
      <c r="A2" s="8"/>
      <c r="B2" s="8"/>
      <c r="C2" s="8"/>
      <c r="D2" s="8"/>
      <c r="E2" s="8"/>
      <c r="F2" s="8"/>
      <c r="G2" s="8"/>
      <c r="H2" s="8"/>
      <c r="I2" s="8"/>
      <c r="J2" s="11"/>
      <c r="K2" s="11"/>
      <c r="L2" s="11"/>
      <c r="M2" s="11"/>
    </row>
    <row r="3" spans="1:12" ht="34.5" customHeight="1">
      <c r="A3" s="8"/>
      <c r="B3" s="8"/>
      <c r="C3" s="8"/>
      <c r="D3" s="8"/>
      <c r="E3" s="8"/>
      <c r="G3" s="8"/>
      <c r="H3" s="8"/>
      <c r="I3" s="8"/>
      <c r="J3" s="11"/>
      <c r="K3" s="11"/>
      <c r="L3" s="11"/>
    </row>
    <row r="4" spans="1:13" ht="25.5" customHeight="1">
      <c r="A4" s="5"/>
      <c r="B4" s="7"/>
      <c r="C4" s="7"/>
      <c r="D4" s="7"/>
      <c r="E4" s="7"/>
      <c r="F4" s="7"/>
      <c r="G4" s="8"/>
      <c r="H4" s="8"/>
      <c r="I4" s="8"/>
      <c r="J4" s="11"/>
      <c r="K4" s="11"/>
      <c r="L4" s="11"/>
      <c r="M4" s="11"/>
    </row>
    <row r="5" spans="1:13" ht="14.25">
      <c r="A5" s="108" t="s">
        <v>10</v>
      </c>
      <c r="B5" s="109"/>
      <c r="C5" s="109" t="str">
        <f>IF('Input Quote Info'!$B$8&lt;&gt;"",'Input Quote Info'!$B$8," ")</f>
        <v>Contact Name</v>
      </c>
      <c r="D5" s="110"/>
      <c r="G5" s="8"/>
      <c r="H5" s="8"/>
      <c r="I5" s="8"/>
      <c r="J5" s="11"/>
      <c r="K5" s="11"/>
      <c r="L5" s="11"/>
      <c r="M5" s="11"/>
    </row>
    <row r="6" spans="1:13" ht="14.25">
      <c r="A6" s="108" t="s">
        <v>18</v>
      </c>
      <c r="B6" s="109"/>
      <c r="C6" s="109" t="str">
        <f>IF('Input Quote Info'!$B$4&lt;&gt;"",'Input Quote Info'!$B$4," ")</f>
        <v>Customer Name</v>
      </c>
      <c r="D6" s="110"/>
      <c r="E6" s="109"/>
      <c r="F6" s="109"/>
      <c r="G6" s="8"/>
      <c r="H6" s="8"/>
      <c r="I6" s="8"/>
      <c r="J6" s="11"/>
      <c r="K6" s="11"/>
      <c r="L6" s="11"/>
      <c r="M6" s="11"/>
    </row>
    <row r="7" spans="1:13" ht="14.25">
      <c r="A7" s="108"/>
      <c r="B7" s="109"/>
      <c r="C7" s="109" t="str">
        <f>IF('Input Quote Info'!$B$6&lt;&gt;"",'Input Quote Info'!$B$6," ")</f>
        <v>222 Business Lane</v>
      </c>
      <c r="D7" s="110"/>
      <c r="E7" s="109"/>
      <c r="F7" s="109"/>
      <c r="G7" s="8"/>
      <c r="H7" s="8"/>
      <c r="I7" s="8"/>
      <c r="J7" s="11"/>
      <c r="K7" s="11"/>
      <c r="L7" s="11"/>
      <c r="M7" s="11"/>
    </row>
    <row r="8" spans="1:13" ht="14.25">
      <c r="A8" s="108"/>
      <c r="B8" s="109"/>
      <c r="C8" s="109" t="str">
        <f>IF('Input Quote Info'!$B$7&lt;&gt;"",'Input Quote Info'!$B$7," ")</f>
        <v>Anytown, AK 09878</v>
      </c>
      <c r="D8" s="110"/>
      <c r="E8" s="173">
        <f>'Input Quote Info'!$B$3</f>
        <v>39562</v>
      </c>
      <c r="F8" s="173"/>
      <c r="G8" s="8"/>
      <c r="H8" s="8"/>
      <c r="I8" s="8"/>
      <c r="J8" s="11"/>
      <c r="K8" s="11"/>
      <c r="L8" s="11"/>
      <c r="M8" s="11"/>
    </row>
    <row r="9" spans="1:13" ht="21" customHeight="1">
      <c r="A9" s="108" t="s">
        <v>16</v>
      </c>
      <c r="B9" s="109"/>
      <c r="C9" s="109" t="str">
        <f>'Input Quote Info'!B11</f>
        <v>Equipment description</v>
      </c>
      <c r="D9" s="110"/>
      <c r="E9" s="109"/>
      <c r="F9" s="110"/>
      <c r="G9" s="8"/>
      <c r="H9" s="8"/>
      <c r="I9" s="8"/>
      <c r="J9" s="11"/>
      <c r="K9" s="11"/>
      <c r="L9" s="11"/>
      <c r="M9" s="11"/>
    </row>
    <row r="10" spans="1:13" ht="14.25">
      <c r="A10" s="108"/>
      <c r="B10" s="109"/>
      <c r="C10" s="109" t="str">
        <f>IF('Input Quote Info'!$B$12&lt;&gt;"",'Input Quote Info'!$B$12," ")</f>
        <v> </v>
      </c>
      <c r="D10" s="110"/>
      <c r="E10" s="109"/>
      <c r="F10" s="110"/>
      <c r="G10" s="8"/>
      <c r="H10" s="8"/>
      <c r="I10" s="8"/>
      <c r="J10" s="11"/>
      <c r="K10" s="11"/>
      <c r="L10" s="11"/>
      <c r="M10" s="11"/>
    </row>
    <row r="11" spans="1:13" ht="14.25">
      <c r="A11" s="111" t="str">
        <f>IF('Input Quote Info'!B14=0,"Total Cost:","Total Cost*:")</f>
        <v>Total Cost:</v>
      </c>
      <c r="B11" s="112"/>
      <c r="C11" s="172">
        <f>'Input Quote Info'!B18</f>
        <v>10000</v>
      </c>
      <c r="D11" s="172"/>
      <c r="E11" s="113"/>
      <c r="F11" s="109"/>
      <c r="G11" s="8"/>
      <c r="H11" s="8"/>
      <c r="I11" s="8"/>
      <c r="J11" s="11"/>
      <c r="K11" s="11"/>
      <c r="L11" s="11"/>
      <c r="M11" s="11"/>
    </row>
    <row r="12" spans="1:13" ht="28.5" customHeight="1">
      <c r="A12" s="7"/>
      <c r="B12" s="7"/>
      <c r="C12" s="7"/>
      <c r="D12" s="7"/>
      <c r="E12" s="7"/>
      <c r="F12" s="7"/>
      <c r="G12" s="8"/>
      <c r="H12" s="8"/>
      <c r="I12" s="8"/>
      <c r="J12" s="11"/>
      <c r="K12" s="11"/>
      <c r="L12" s="11"/>
      <c r="M12" s="11"/>
    </row>
    <row r="13" spans="1:13" ht="12.75">
      <c r="A13" s="7"/>
      <c r="B13" s="7"/>
      <c r="C13" s="7"/>
      <c r="D13" s="7"/>
      <c r="E13" s="7"/>
      <c r="F13" s="7"/>
      <c r="G13" s="8"/>
      <c r="H13" s="8"/>
      <c r="I13" s="8"/>
      <c r="J13" s="11"/>
      <c r="K13" s="11"/>
      <c r="L13" s="11"/>
      <c r="M13" s="11"/>
    </row>
    <row r="14" spans="1:13" ht="12.75">
      <c r="A14" s="7"/>
      <c r="B14" s="7"/>
      <c r="C14" s="7"/>
      <c r="D14" s="7"/>
      <c r="E14" s="7"/>
      <c r="F14" s="7"/>
      <c r="G14" s="8"/>
      <c r="H14" s="8"/>
      <c r="I14" s="8"/>
      <c r="J14" s="11"/>
      <c r="K14" s="11"/>
      <c r="L14" s="11"/>
      <c r="M14" s="11"/>
    </row>
    <row r="15" spans="1:13" ht="12.75">
      <c r="A15" s="7"/>
      <c r="B15" s="7"/>
      <c r="C15" s="7"/>
      <c r="D15" s="7"/>
      <c r="E15" s="7"/>
      <c r="F15" s="7"/>
      <c r="G15" s="8"/>
      <c r="H15" s="8"/>
      <c r="I15" s="8"/>
      <c r="J15" s="11"/>
      <c r="K15" s="11"/>
      <c r="L15" s="11"/>
      <c r="M15" s="11"/>
    </row>
    <row r="16" spans="1:13" ht="12.75">
      <c r="A16" s="7"/>
      <c r="B16" s="7"/>
      <c r="C16" s="7"/>
      <c r="D16" s="7"/>
      <c r="E16" s="7"/>
      <c r="F16" s="7"/>
      <c r="G16" s="8"/>
      <c r="H16" s="8"/>
      <c r="I16" s="8"/>
      <c r="J16" s="11"/>
      <c r="K16" s="11"/>
      <c r="L16" s="11"/>
      <c r="M16" s="11"/>
    </row>
    <row r="17" spans="1:13" ht="12.75">
      <c r="A17" s="7"/>
      <c r="B17" s="7"/>
      <c r="C17" s="7"/>
      <c r="D17" s="7"/>
      <c r="E17" s="7"/>
      <c r="F17" s="7"/>
      <c r="G17" s="8"/>
      <c r="H17" s="8"/>
      <c r="I17" s="8"/>
      <c r="J17" s="11"/>
      <c r="K17" s="11"/>
      <c r="L17" s="11"/>
      <c r="M17" s="11"/>
    </row>
    <row r="18" spans="1:13" ht="12.75">
      <c r="A18" s="7"/>
      <c r="B18" s="7"/>
      <c r="C18" s="7"/>
      <c r="D18" s="7"/>
      <c r="E18" s="7"/>
      <c r="F18" s="7"/>
      <c r="G18" s="8"/>
      <c r="H18" s="8"/>
      <c r="I18" s="8"/>
      <c r="J18" s="11"/>
      <c r="K18" s="11"/>
      <c r="L18" s="11"/>
      <c r="M18" s="11"/>
    </row>
    <row r="19" spans="1:13" ht="12.75">
      <c r="A19" s="7"/>
      <c r="B19" s="7"/>
      <c r="C19" s="7"/>
      <c r="D19" s="7"/>
      <c r="E19" s="7"/>
      <c r="F19" s="7"/>
      <c r="G19" s="8"/>
      <c r="H19" s="8"/>
      <c r="I19" s="8"/>
      <c r="J19" s="11"/>
      <c r="K19" s="11"/>
      <c r="L19" s="11"/>
      <c r="M19" s="11"/>
    </row>
    <row r="20" spans="1:13" ht="12.75">
      <c r="A20" s="7"/>
      <c r="B20" s="7"/>
      <c r="C20" s="7"/>
      <c r="D20" s="7"/>
      <c r="E20" s="7"/>
      <c r="F20" s="7"/>
      <c r="G20" s="8"/>
      <c r="H20" s="8"/>
      <c r="I20" s="8"/>
      <c r="J20" s="11"/>
      <c r="K20" s="11"/>
      <c r="L20" s="11"/>
      <c r="M20" s="11"/>
    </row>
    <row r="21" spans="1:13" ht="68.25" customHeight="1">
      <c r="A21" s="6"/>
      <c r="B21" s="7"/>
      <c r="C21" s="7"/>
      <c r="D21" s="7"/>
      <c r="E21" s="7"/>
      <c r="F21" s="7"/>
      <c r="G21" s="8"/>
      <c r="H21" s="8"/>
      <c r="I21" s="8"/>
      <c r="J21" s="11"/>
      <c r="K21" s="11"/>
      <c r="L21" s="11"/>
      <c r="M21" s="11"/>
    </row>
    <row r="22" spans="1:13" ht="19.5" customHeight="1" thickBot="1">
      <c r="A22" s="9"/>
      <c r="B22" s="97"/>
      <c r="C22" s="97"/>
      <c r="D22" s="97"/>
      <c r="E22" s="97"/>
      <c r="F22" s="97"/>
      <c r="G22" s="8"/>
      <c r="H22" s="8"/>
      <c r="I22" s="8"/>
      <c r="J22" s="11"/>
      <c r="K22" s="11"/>
      <c r="L22" s="11"/>
      <c r="M22" s="11"/>
    </row>
    <row r="23" spans="1:13" ht="24.75" customHeight="1">
      <c r="A23" s="176" t="s">
        <v>86</v>
      </c>
      <c r="B23" s="177"/>
      <c r="C23" s="177"/>
      <c r="D23" s="177"/>
      <c r="E23" s="177"/>
      <c r="F23" s="178"/>
      <c r="G23" s="8"/>
      <c r="H23" s="8"/>
      <c r="I23" s="8"/>
      <c r="J23" s="11"/>
      <c r="K23" s="11"/>
      <c r="L23" s="11"/>
      <c r="M23" s="11"/>
    </row>
    <row r="24" spans="1:12" s="10" customFormat="1" ht="24.75" customHeight="1">
      <c r="A24" s="179" t="s">
        <v>90</v>
      </c>
      <c r="B24" s="180"/>
      <c r="C24" s="114" t="s">
        <v>80</v>
      </c>
      <c r="D24" s="114" t="s">
        <v>81</v>
      </c>
      <c r="E24" s="114" t="s">
        <v>82</v>
      </c>
      <c r="F24" s="115" t="s">
        <v>83</v>
      </c>
      <c r="G24" s="51"/>
      <c r="H24" s="13"/>
      <c r="I24" s="13"/>
      <c r="J24" s="13"/>
      <c r="K24" s="13"/>
      <c r="L24" s="13"/>
    </row>
    <row r="25" spans="1:12" s="10" customFormat="1" ht="24.75" customHeight="1">
      <c r="A25" s="116" t="s">
        <v>88</v>
      </c>
      <c r="B25" s="117"/>
      <c r="C25" s="118">
        <f>'Input Quote Info'!$B$13*'Standard Rates'!H42</f>
        <v>487.5</v>
      </c>
      <c r="D25" s="118">
        <f>'Input Quote Info'!$B$13*'Standard Rates'!I42</f>
        <v>341</v>
      </c>
      <c r="E25" s="118">
        <f>'Input Quote Info'!$B$13*'Standard Rates'!J42</f>
        <v>267.8</v>
      </c>
      <c r="F25" s="119">
        <f>'Input Quote Info'!$B$13*'Standard Rates'!K42</f>
        <v>222</v>
      </c>
      <c r="G25" s="51"/>
      <c r="H25" s="13"/>
      <c r="I25" s="13"/>
      <c r="J25" s="13"/>
      <c r="K25" s="13"/>
      <c r="L25" s="13"/>
    </row>
    <row r="26" spans="1:12" s="10" customFormat="1" ht="24.75" customHeight="1" hidden="1">
      <c r="A26" s="120" t="s">
        <v>89</v>
      </c>
      <c r="B26" s="121"/>
      <c r="C26" s="118">
        <f>'Input Quote Info'!$B$13*'Standard Rates'!H30</f>
        <v>453.2</v>
      </c>
      <c r="D26" s="118">
        <f>'Input Quote Info'!$B$13*'Standard Rates'!I30</f>
        <v>318.8</v>
      </c>
      <c r="E26" s="118">
        <f>'Input Quote Info'!$B$13*'Standard Rates'!J30</f>
        <v>252.39999999999998</v>
      </c>
      <c r="F26" s="119">
        <f>'Input Quote Info'!$B$13*'Standard Rates'!K30</f>
        <v>212.9</v>
      </c>
      <c r="G26" s="51"/>
      <c r="H26" s="13"/>
      <c r="I26" s="13"/>
      <c r="J26" s="13"/>
      <c r="K26" s="13"/>
      <c r="L26" s="13"/>
    </row>
    <row r="27" spans="1:12" s="10" customFormat="1" ht="24.75" customHeight="1" hidden="1">
      <c r="A27" s="122" t="s">
        <v>84</v>
      </c>
      <c r="B27" s="121"/>
      <c r="C27" s="118">
        <f>'Input Quote Info'!$B$13*'Standard Rates'!H18</f>
        <v>487.5</v>
      </c>
      <c r="D27" s="118">
        <f>'Input Quote Info'!$B$13*'Standard Rates'!I18</f>
        <v>341</v>
      </c>
      <c r="E27" s="118">
        <f>'Input Quote Info'!$B$13*'Standard Rates'!J18</f>
        <v>267.8</v>
      </c>
      <c r="F27" s="119">
        <f>'Input Quote Info'!$B$13*'Standard Rates'!K18</f>
        <v>222</v>
      </c>
      <c r="G27" s="51"/>
      <c r="H27" s="13"/>
      <c r="I27" s="13"/>
      <c r="J27" s="13"/>
      <c r="K27" s="13"/>
      <c r="L27" s="13"/>
    </row>
    <row r="28" spans="1:12" ht="24.75" customHeight="1" thickBot="1">
      <c r="A28" s="181" t="s">
        <v>144</v>
      </c>
      <c r="B28" s="182"/>
      <c r="C28" s="182"/>
      <c r="D28" s="182"/>
      <c r="E28" s="182"/>
      <c r="F28" s="183"/>
      <c r="G28" s="8"/>
      <c r="H28" s="11"/>
      <c r="I28" s="11"/>
      <c r="J28" s="11"/>
      <c r="K28" s="11"/>
      <c r="L28" s="11"/>
    </row>
    <row r="29" spans="1:12" ht="11.25" customHeight="1">
      <c r="A29" s="8"/>
      <c r="B29" s="96"/>
      <c r="C29" s="96"/>
      <c r="D29" s="96"/>
      <c r="E29" s="96"/>
      <c r="F29" s="96"/>
      <c r="G29" s="8"/>
      <c r="H29" s="11"/>
      <c r="I29" s="11"/>
      <c r="J29" s="11"/>
      <c r="K29" s="11"/>
      <c r="L29" s="11"/>
    </row>
    <row r="30" spans="1:13" ht="29.25" customHeight="1">
      <c r="A30" s="8"/>
      <c r="B30" s="11"/>
      <c r="C30" s="11"/>
      <c r="D30" s="11"/>
      <c r="E30" s="11"/>
      <c r="F30" s="11"/>
      <c r="G30" s="8"/>
      <c r="H30" s="8"/>
      <c r="I30" s="8"/>
      <c r="J30" s="11"/>
      <c r="K30" s="11"/>
      <c r="L30" s="11"/>
      <c r="M30" s="11"/>
    </row>
    <row r="31" spans="1:13" ht="12.75">
      <c r="A31" s="27" t="s">
        <v>19</v>
      </c>
      <c r="B31" s="28"/>
      <c r="C31" s="123"/>
      <c r="D31" s="27" t="s">
        <v>20</v>
      </c>
      <c r="E31" s="28"/>
      <c r="F31" s="31"/>
      <c r="G31" s="8"/>
      <c r="H31" s="8"/>
      <c r="I31" s="8"/>
      <c r="J31" s="11"/>
      <c r="K31" s="11"/>
      <c r="L31" s="11"/>
      <c r="M31" s="11"/>
    </row>
    <row r="32" spans="1:13" ht="24" customHeight="1">
      <c r="A32" s="29" t="str">
        <f>'Input Quote Info'!B27</f>
        <v>Rep Name</v>
      </c>
      <c r="B32" s="30"/>
      <c r="C32" s="124"/>
      <c r="D32" s="29"/>
      <c r="E32" s="30"/>
      <c r="F32" s="32"/>
      <c r="G32" s="8"/>
      <c r="H32" s="8"/>
      <c r="I32" s="8"/>
      <c r="J32" s="11"/>
      <c r="K32" s="11"/>
      <c r="L32" s="11"/>
      <c r="M32" s="11"/>
    </row>
    <row r="33" spans="1:13" ht="33.75" customHeight="1">
      <c r="A33" s="184" t="s">
        <v>27</v>
      </c>
      <c r="B33" s="184"/>
      <c r="C33" s="184"/>
      <c r="D33" s="184"/>
      <c r="E33" s="184"/>
      <c r="F33" s="184"/>
      <c r="G33" s="8"/>
      <c r="H33" s="8"/>
      <c r="I33" s="8"/>
      <c r="J33" s="11"/>
      <c r="K33" s="11"/>
      <c r="L33" s="11"/>
      <c r="M33" s="11"/>
    </row>
    <row r="34" spans="1:12" ht="15">
      <c r="A34" s="175" t="s">
        <v>141</v>
      </c>
      <c r="B34" s="175"/>
      <c r="C34" s="175"/>
      <c r="D34" s="175"/>
      <c r="E34" s="175"/>
      <c r="F34" s="175"/>
      <c r="G34" s="8"/>
      <c r="H34" s="8"/>
      <c r="I34" s="8"/>
      <c r="J34" s="11"/>
      <c r="K34" s="11"/>
      <c r="L34" s="11"/>
    </row>
    <row r="35" spans="1:12" ht="12.75">
      <c r="A35" s="8"/>
      <c r="B35" s="8"/>
      <c r="C35" s="8"/>
      <c r="D35" s="8"/>
      <c r="E35" s="8"/>
      <c r="F35" s="8"/>
      <c r="G35" s="8"/>
      <c r="H35" s="8"/>
      <c r="I35" s="8"/>
      <c r="J35" s="11"/>
      <c r="K35" s="11"/>
      <c r="L35" s="11"/>
    </row>
    <row r="36" spans="1:12" ht="12.75">
      <c r="A36" s="8"/>
      <c r="B36" s="8"/>
      <c r="C36" s="8"/>
      <c r="D36" s="8"/>
      <c r="E36" s="8"/>
      <c r="F36" s="8"/>
      <c r="G36" s="8"/>
      <c r="H36" s="8"/>
      <c r="I36" s="8"/>
      <c r="J36" s="11"/>
      <c r="K36" s="11"/>
      <c r="L36" s="11"/>
    </row>
    <row r="37" spans="1:12" ht="12.75">
      <c r="A37" s="8"/>
      <c r="B37" s="8"/>
      <c r="C37" s="8"/>
      <c r="D37" s="8"/>
      <c r="E37" s="8"/>
      <c r="F37" s="8"/>
      <c r="G37" s="8"/>
      <c r="H37" s="8"/>
      <c r="I37" s="8"/>
      <c r="J37" s="11"/>
      <c r="K37" s="11"/>
      <c r="L37" s="11"/>
    </row>
    <row r="38" spans="1:12" ht="12.75">
      <c r="A38" s="8"/>
      <c r="B38" s="8"/>
      <c r="C38" s="8"/>
      <c r="D38" s="8"/>
      <c r="E38" s="8"/>
      <c r="F38" s="8"/>
      <c r="G38" s="8"/>
      <c r="H38" s="8"/>
      <c r="I38" s="8"/>
      <c r="J38" s="11"/>
      <c r="K38" s="11"/>
      <c r="L38" s="11"/>
    </row>
    <row r="39" spans="1:12" ht="12.75">
      <c r="A39" s="8"/>
      <c r="B39" s="8"/>
      <c r="C39" s="8"/>
      <c r="D39" s="8"/>
      <c r="E39" s="8"/>
      <c r="F39" s="8"/>
      <c r="G39" s="8"/>
      <c r="H39" s="8"/>
      <c r="I39" s="8"/>
      <c r="J39" s="11"/>
      <c r="K39" s="11"/>
      <c r="L39" s="11"/>
    </row>
    <row r="40" spans="1:12" ht="12.75">
      <c r="A40" s="8"/>
      <c r="B40" s="8"/>
      <c r="C40" s="8"/>
      <c r="D40" s="8"/>
      <c r="E40" s="8"/>
      <c r="F40" s="8"/>
      <c r="G40" s="8"/>
      <c r="H40" s="8"/>
      <c r="I40" s="8"/>
      <c r="J40" s="11"/>
      <c r="K40" s="11"/>
      <c r="L40" s="11"/>
    </row>
    <row r="41" spans="1:12" ht="12.75">
      <c r="A41" s="8"/>
      <c r="B41" s="8"/>
      <c r="C41" s="8"/>
      <c r="D41" s="8"/>
      <c r="E41" s="8"/>
      <c r="F41" s="8"/>
      <c r="G41" s="8"/>
      <c r="H41" s="8"/>
      <c r="I41" s="8"/>
      <c r="J41" s="11"/>
      <c r="K41" s="11"/>
      <c r="L41" s="11"/>
    </row>
    <row r="42" spans="1:9" ht="12.75">
      <c r="A42" s="11"/>
      <c r="B42" s="11"/>
      <c r="C42" s="11"/>
      <c r="D42" s="11"/>
      <c r="E42" s="11"/>
      <c r="F42" s="11"/>
      <c r="G42" s="11"/>
      <c r="H42" s="11"/>
      <c r="I42" s="11"/>
    </row>
    <row r="43" spans="1:9" ht="12.75">
      <c r="A43" s="11"/>
      <c r="B43" s="11"/>
      <c r="C43" s="11"/>
      <c r="D43" s="11"/>
      <c r="E43" s="11"/>
      <c r="F43" s="11"/>
      <c r="G43" s="11"/>
      <c r="H43" s="11"/>
      <c r="I43" s="11"/>
    </row>
    <row r="44" spans="1:9" ht="12.75">
      <c r="A44" s="11"/>
      <c r="B44" s="11"/>
      <c r="C44" s="11"/>
      <c r="D44" s="11"/>
      <c r="E44" s="11"/>
      <c r="F44" s="11"/>
      <c r="G44" s="11"/>
      <c r="H44" s="11"/>
      <c r="I44" s="11"/>
    </row>
    <row r="45" spans="1:9" ht="12.75">
      <c r="A45" s="11"/>
      <c r="B45" s="11"/>
      <c r="C45" s="11"/>
      <c r="D45" s="11"/>
      <c r="E45" s="11"/>
      <c r="F45" s="11"/>
      <c r="G45" s="11"/>
      <c r="H45" s="11"/>
      <c r="I45" s="11"/>
    </row>
    <row r="46" spans="1:9" ht="12.75">
      <c r="A46" s="11"/>
      <c r="B46" s="11"/>
      <c r="C46" s="11"/>
      <c r="D46" s="11"/>
      <c r="E46" s="11"/>
      <c r="F46" s="11"/>
      <c r="G46" s="11"/>
      <c r="H46" s="11"/>
      <c r="I46" s="11"/>
    </row>
    <row r="47" spans="1:9" ht="12.75">
      <c r="A47" s="11"/>
      <c r="B47" s="11"/>
      <c r="C47" s="11"/>
      <c r="D47" s="11"/>
      <c r="E47" s="11"/>
      <c r="F47" s="11"/>
      <c r="G47" s="11"/>
      <c r="H47" s="11"/>
      <c r="I47" s="11"/>
    </row>
  </sheetData>
  <sheetProtection password="CD74" sheet="1" objects="1" scenarios="1"/>
  <mergeCells count="8">
    <mergeCell ref="C11:D11"/>
    <mergeCell ref="E8:F8"/>
    <mergeCell ref="A1:F1"/>
    <mergeCell ref="A34:F34"/>
    <mergeCell ref="A23:F23"/>
    <mergeCell ref="A24:B24"/>
    <mergeCell ref="A28:F28"/>
    <mergeCell ref="A33:F33"/>
  </mergeCells>
  <printOptions/>
  <pageMargins left="0.75" right="0.75" top="0.75" bottom="0.5" header="0.5" footer="0.5"/>
  <pageSetup fitToHeight="1" fitToWidth="1" horizontalDpi="600" verticalDpi="600" orientation="portrait" scale="96" r:id="rId2"/>
  <drawing r:id="rId1"/>
</worksheet>
</file>

<file path=xl/worksheets/sheet3.xml><?xml version="1.0" encoding="utf-8"?>
<worksheet xmlns="http://schemas.openxmlformats.org/spreadsheetml/2006/main" xmlns:r="http://schemas.openxmlformats.org/officeDocument/2006/relationships">
  <sheetPr codeName="Sheet2121">
    <pageSetUpPr fitToPage="1"/>
  </sheetPr>
  <dimension ref="A1:M47"/>
  <sheetViews>
    <sheetView showGridLines="0" workbookViewId="0" topLeftCell="A1">
      <selection activeCell="A1" sqref="A1:F1"/>
    </sheetView>
  </sheetViews>
  <sheetFormatPr defaultColWidth="9.140625" defaultRowHeight="12.75"/>
  <cols>
    <col min="1" max="6" width="15.7109375" style="0" customWidth="1"/>
  </cols>
  <sheetData>
    <row r="1" spans="1:13" s="10" customFormat="1" ht="24.75" customHeight="1">
      <c r="A1" s="174" t="s">
        <v>11</v>
      </c>
      <c r="B1" s="174"/>
      <c r="C1" s="174"/>
      <c r="D1" s="174"/>
      <c r="E1" s="174"/>
      <c r="F1" s="174"/>
      <c r="G1" s="51"/>
      <c r="H1" s="51"/>
      <c r="I1" s="51"/>
      <c r="J1" s="13"/>
      <c r="K1" s="13"/>
      <c r="L1" s="13"/>
      <c r="M1" s="13"/>
    </row>
    <row r="2" spans="1:13" ht="12.75">
      <c r="A2" s="8"/>
      <c r="B2" s="8"/>
      <c r="C2" s="8"/>
      <c r="D2" s="8"/>
      <c r="E2" s="8"/>
      <c r="F2" s="8"/>
      <c r="G2" s="8"/>
      <c r="H2" s="8"/>
      <c r="I2" s="8"/>
      <c r="J2" s="11"/>
      <c r="K2" s="11"/>
      <c r="L2" s="11"/>
      <c r="M2" s="11"/>
    </row>
    <row r="3" spans="1:12" ht="34.5" customHeight="1">
      <c r="A3" s="8"/>
      <c r="B3" s="8"/>
      <c r="C3" s="8"/>
      <c r="D3" s="8"/>
      <c r="E3" s="8"/>
      <c r="F3" s="8"/>
      <c r="G3" s="8"/>
      <c r="H3" s="8"/>
      <c r="I3" s="8"/>
      <c r="J3" s="11"/>
      <c r="K3" s="11"/>
      <c r="L3" s="11"/>
    </row>
    <row r="4" spans="1:13" ht="25.5" customHeight="1">
      <c r="A4" s="5"/>
      <c r="B4" s="7"/>
      <c r="C4" s="7"/>
      <c r="D4" s="7"/>
      <c r="E4" s="7"/>
      <c r="F4" s="7"/>
      <c r="G4" s="8"/>
      <c r="H4" s="8"/>
      <c r="I4" s="8"/>
      <c r="J4" s="11"/>
      <c r="K4" s="11"/>
      <c r="L4" s="11"/>
      <c r="M4" s="11"/>
    </row>
    <row r="5" spans="1:13" ht="14.25">
      <c r="A5" s="108" t="s">
        <v>10</v>
      </c>
      <c r="B5" s="109"/>
      <c r="C5" s="109" t="str">
        <f>IF('Input Quote Info'!$B$8&lt;&gt;"",'Input Quote Info'!$B$8," ")</f>
        <v>Contact Name</v>
      </c>
      <c r="D5" s="110"/>
      <c r="G5" s="8"/>
      <c r="H5" s="8"/>
      <c r="I5" s="8"/>
      <c r="J5" s="11"/>
      <c r="K5" s="11"/>
      <c r="L5" s="11"/>
      <c r="M5" s="11"/>
    </row>
    <row r="6" spans="1:13" ht="14.25">
      <c r="A6" s="108" t="s">
        <v>18</v>
      </c>
      <c r="B6" s="109"/>
      <c r="C6" s="109" t="str">
        <f>IF('Input Quote Info'!$B$4&lt;&gt;"",'Input Quote Info'!$B$4," ")</f>
        <v>Customer Name</v>
      </c>
      <c r="D6" s="110"/>
      <c r="E6" s="109"/>
      <c r="F6" s="109"/>
      <c r="G6" s="8"/>
      <c r="H6" s="8"/>
      <c r="I6" s="8"/>
      <c r="J6" s="11"/>
      <c r="K6" s="11"/>
      <c r="L6" s="11"/>
      <c r="M6" s="11"/>
    </row>
    <row r="7" spans="1:13" ht="14.25">
      <c r="A7" s="108"/>
      <c r="B7" s="109"/>
      <c r="C7" s="109" t="str">
        <f>IF('Input Quote Info'!$B$6&lt;&gt;"",'Input Quote Info'!$B$6," ")</f>
        <v>222 Business Lane</v>
      </c>
      <c r="D7" s="110"/>
      <c r="E7" s="109"/>
      <c r="F7" s="109"/>
      <c r="G7" s="8"/>
      <c r="H7" s="8"/>
      <c r="I7" s="8"/>
      <c r="J7" s="11"/>
      <c r="K7" s="11"/>
      <c r="L7" s="11"/>
      <c r="M7" s="11"/>
    </row>
    <row r="8" spans="1:13" ht="14.25">
      <c r="A8" s="108"/>
      <c r="B8" s="109"/>
      <c r="C8" s="109" t="str">
        <f>IF('Input Quote Info'!$B$7&lt;&gt;"",'Input Quote Info'!$B$7," ")</f>
        <v>Anytown, AK 09878</v>
      </c>
      <c r="D8" s="110"/>
      <c r="E8" s="173">
        <f>'Input Quote Info'!$B$3</f>
        <v>39562</v>
      </c>
      <c r="F8" s="173"/>
      <c r="G8" s="8"/>
      <c r="H8" s="8"/>
      <c r="I8" s="8"/>
      <c r="J8" s="11"/>
      <c r="K8" s="11"/>
      <c r="L8" s="11"/>
      <c r="M8" s="11"/>
    </row>
    <row r="9" spans="1:13" ht="21" customHeight="1">
      <c r="A9" s="108" t="s">
        <v>16</v>
      </c>
      <c r="B9" s="109"/>
      <c r="C9" s="109" t="str">
        <f>'Input Quote Info'!B11</f>
        <v>Equipment description</v>
      </c>
      <c r="D9" s="110"/>
      <c r="E9" s="109"/>
      <c r="F9" s="110"/>
      <c r="G9" s="8"/>
      <c r="H9" s="8"/>
      <c r="I9" s="8"/>
      <c r="J9" s="11"/>
      <c r="K9" s="11"/>
      <c r="L9" s="11"/>
      <c r="M9" s="11"/>
    </row>
    <row r="10" spans="1:13" ht="14.25">
      <c r="A10" s="108"/>
      <c r="B10" s="109"/>
      <c r="C10" s="109" t="str">
        <f>IF('Input Quote Info'!$B$12&lt;&gt;"",'Input Quote Info'!$B$12," ")</f>
        <v> </v>
      </c>
      <c r="D10" s="110"/>
      <c r="E10" s="109"/>
      <c r="F10" s="110"/>
      <c r="G10" s="8"/>
      <c r="H10" s="8"/>
      <c r="I10" s="8"/>
      <c r="J10" s="11"/>
      <c r="K10" s="11"/>
      <c r="L10" s="11"/>
      <c r="M10" s="11"/>
    </row>
    <row r="11" spans="1:13" ht="14.25">
      <c r="A11" s="111" t="str">
        <f>IF('Input Quote Info'!B14=0,"Total Cost:","Total Cost*:")</f>
        <v>Total Cost:</v>
      </c>
      <c r="B11" s="112"/>
      <c r="C11" s="172">
        <f>'Input Quote Info'!B18</f>
        <v>10000</v>
      </c>
      <c r="D11" s="172"/>
      <c r="E11" s="113"/>
      <c r="F11" s="109"/>
      <c r="G11" s="8"/>
      <c r="H11" s="8"/>
      <c r="I11" s="8"/>
      <c r="J11" s="11"/>
      <c r="K11" s="11"/>
      <c r="L11" s="11"/>
      <c r="M11" s="11"/>
    </row>
    <row r="12" spans="1:13" ht="28.5" customHeight="1">
      <c r="A12" s="7"/>
      <c r="B12" s="7"/>
      <c r="C12" s="7"/>
      <c r="D12" s="7"/>
      <c r="E12" s="7"/>
      <c r="F12" s="7"/>
      <c r="G12" s="8"/>
      <c r="H12" s="8"/>
      <c r="I12" s="8"/>
      <c r="J12" s="11"/>
      <c r="K12" s="11"/>
      <c r="L12" s="11"/>
      <c r="M12" s="11"/>
    </row>
    <row r="13" spans="1:13" ht="12.75">
      <c r="A13" s="7"/>
      <c r="B13" s="7"/>
      <c r="C13" s="7"/>
      <c r="D13" s="7"/>
      <c r="E13" s="7"/>
      <c r="F13" s="7"/>
      <c r="G13" s="8"/>
      <c r="H13" s="8"/>
      <c r="I13" s="8"/>
      <c r="J13" s="11"/>
      <c r="K13" s="11"/>
      <c r="L13" s="11"/>
      <c r="M13" s="11"/>
    </row>
    <row r="14" spans="1:13" ht="12.75">
      <c r="A14" s="7"/>
      <c r="B14" s="7"/>
      <c r="C14" s="7"/>
      <c r="D14" s="7"/>
      <c r="E14" s="7"/>
      <c r="F14" s="7"/>
      <c r="G14" s="8"/>
      <c r="H14" s="8"/>
      <c r="I14" s="8"/>
      <c r="J14" s="11"/>
      <c r="K14" s="11"/>
      <c r="L14" s="11"/>
      <c r="M14" s="11"/>
    </row>
    <row r="15" spans="1:13" ht="12.75">
      <c r="A15" s="7"/>
      <c r="B15" s="7"/>
      <c r="C15" s="7"/>
      <c r="D15" s="7"/>
      <c r="E15" s="7"/>
      <c r="F15" s="7"/>
      <c r="G15" s="8"/>
      <c r="H15" s="8"/>
      <c r="I15" s="8"/>
      <c r="J15" s="11"/>
      <c r="K15" s="11"/>
      <c r="L15" s="11"/>
      <c r="M15" s="11"/>
    </row>
    <row r="16" spans="1:13" ht="12.75">
      <c r="A16" s="7"/>
      <c r="B16" s="7"/>
      <c r="C16" s="7"/>
      <c r="D16" s="7"/>
      <c r="E16" s="7"/>
      <c r="F16" s="7"/>
      <c r="G16" s="8"/>
      <c r="H16" s="8"/>
      <c r="I16" s="8"/>
      <c r="J16" s="11"/>
      <c r="K16" s="11"/>
      <c r="L16" s="11"/>
      <c r="M16" s="11"/>
    </row>
    <row r="17" spans="1:13" ht="12.75">
      <c r="A17" s="7"/>
      <c r="B17" s="7"/>
      <c r="C17" s="7"/>
      <c r="D17" s="7"/>
      <c r="E17" s="7"/>
      <c r="F17" s="7"/>
      <c r="G17" s="8"/>
      <c r="H17" s="8"/>
      <c r="I17" s="8"/>
      <c r="J17" s="11"/>
      <c r="K17" s="11"/>
      <c r="L17" s="11"/>
      <c r="M17" s="11"/>
    </row>
    <row r="18" spans="1:13" ht="12.75">
      <c r="A18" s="7"/>
      <c r="B18" s="7"/>
      <c r="C18" s="7"/>
      <c r="D18" s="7"/>
      <c r="E18" s="7"/>
      <c r="F18" s="7"/>
      <c r="G18" s="8"/>
      <c r="H18" s="8"/>
      <c r="I18" s="8"/>
      <c r="J18" s="11"/>
      <c r="K18" s="11"/>
      <c r="L18" s="11"/>
      <c r="M18" s="11"/>
    </row>
    <row r="19" spans="1:13" ht="12.75">
      <c r="A19" s="7"/>
      <c r="B19" s="7"/>
      <c r="C19" s="7"/>
      <c r="D19" s="7"/>
      <c r="E19" s="7"/>
      <c r="F19" s="7"/>
      <c r="G19" s="8"/>
      <c r="H19" s="8"/>
      <c r="I19" s="8"/>
      <c r="J19" s="11"/>
      <c r="K19" s="11"/>
      <c r="L19" s="11"/>
      <c r="M19" s="11"/>
    </row>
    <row r="20" spans="1:13" ht="12.75">
      <c r="A20" s="7"/>
      <c r="B20" s="7"/>
      <c r="C20" s="7"/>
      <c r="D20" s="7"/>
      <c r="E20" s="7"/>
      <c r="F20" s="7"/>
      <c r="G20" s="8"/>
      <c r="H20" s="8"/>
      <c r="I20" s="8"/>
      <c r="J20" s="11"/>
      <c r="K20" s="11"/>
      <c r="L20" s="11"/>
      <c r="M20" s="11"/>
    </row>
    <row r="21" spans="1:13" ht="68.25" customHeight="1">
      <c r="A21" s="6"/>
      <c r="B21" s="7"/>
      <c r="C21" s="7"/>
      <c r="D21" s="7"/>
      <c r="E21" s="7"/>
      <c r="F21" s="7"/>
      <c r="G21" s="8"/>
      <c r="H21" s="8"/>
      <c r="I21" s="8"/>
      <c r="J21" s="11"/>
      <c r="K21" s="11"/>
      <c r="L21" s="11"/>
      <c r="M21" s="11"/>
    </row>
    <row r="22" spans="1:13" ht="26.25" customHeight="1" thickBot="1">
      <c r="A22" s="185" t="s">
        <v>35</v>
      </c>
      <c r="B22" s="185"/>
      <c r="C22" s="185"/>
      <c r="D22" s="185"/>
      <c r="E22" s="185"/>
      <c r="F22" s="185"/>
      <c r="G22" s="8"/>
      <c r="H22" s="8"/>
      <c r="I22" s="8"/>
      <c r="J22" s="11"/>
      <c r="K22" s="11"/>
      <c r="L22" s="11"/>
      <c r="M22" s="11"/>
    </row>
    <row r="23" spans="1:13" ht="24.75" customHeight="1">
      <c r="A23" s="176" t="s">
        <v>86</v>
      </c>
      <c r="B23" s="177"/>
      <c r="C23" s="177"/>
      <c r="D23" s="177"/>
      <c r="E23" s="177"/>
      <c r="F23" s="178"/>
      <c r="G23" s="8"/>
      <c r="H23" s="8"/>
      <c r="I23" s="8"/>
      <c r="J23" s="11"/>
      <c r="K23" s="11"/>
      <c r="L23" s="11"/>
      <c r="M23" s="11"/>
    </row>
    <row r="24" spans="1:12" s="10" customFormat="1" ht="24.75" customHeight="1">
      <c r="A24" s="179" t="s">
        <v>90</v>
      </c>
      <c r="B24" s="180"/>
      <c r="C24" s="114" t="s">
        <v>80</v>
      </c>
      <c r="D24" s="114" t="s">
        <v>81</v>
      </c>
      <c r="E24" s="114" t="s">
        <v>82</v>
      </c>
      <c r="F24" s="115" t="s">
        <v>83</v>
      </c>
      <c r="G24" s="51"/>
      <c r="H24" s="13"/>
      <c r="I24" s="13"/>
      <c r="J24" s="13"/>
      <c r="K24" s="13"/>
      <c r="L24" s="13"/>
    </row>
    <row r="25" spans="1:12" s="10" customFormat="1" ht="24.75" customHeight="1">
      <c r="A25" s="116" t="s">
        <v>88</v>
      </c>
      <c r="B25" s="117"/>
      <c r="C25" s="118">
        <f>'Input Quote Info'!$B$13*'90 Day Deferred Rates'!$H$42</f>
        <v>514.5</v>
      </c>
      <c r="D25" s="118"/>
      <c r="E25" s="118">
        <f>'Input Quote Info'!$B$13*'90 Day Deferred Rates'!$J$42</f>
        <v>278.59999999999997</v>
      </c>
      <c r="F25" s="119">
        <f>'Input Quote Info'!$B$13*'90 Day Deferred Rates'!$K$42</f>
        <v>232.5</v>
      </c>
      <c r="G25" s="51"/>
      <c r="H25" s="13"/>
      <c r="I25" s="13"/>
      <c r="J25" s="13"/>
      <c r="K25" s="13"/>
      <c r="L25" s="13"/>
    </row>
    <row r="26" spans="1:12" s="10" customFormat="1" ht="24.75" customHeight="1" hidden="1">
      <c r="A26" s="120" t="s">
        <v>89</v>
      </c>
      <c r="B26" s="121"/>
      <c r="C26" s="118">
        <f>'Input Quote Info'!$B$13*'90 Day Deferred Rates'!$H$30</f>
        <v>461.70000000000005</v>
      </c>
      <c r="D26" s="118">
        <f>'Input Quote Info'!$B$13*'90 Day Deferred Rates'!$I$30</f>
        <v>324.8</v>
      </c>
      <c r="E26" s="118">
        <f>'Input Quote Info'!$B$13*'90 Day Deferred Rates'!$J$30</f>
        <v>257.2</v>
      </c>
      <c r="F26" s="119">
        <f>'Input Quote Info'!$B$13*'90 Day Deferred Rates'!$K$30</f>
        <v>216.9</v>
      </c>
      <c r="G26" s="51"/>
      <c r="H26" s="13"/>
      <c r="I26" s="13"/>
      <c r="J26" s="13"/>
      <c r="K26" s="13"/>
      <c r="L26" s="13"/>
    </row>
    <row r="27" spans="1:12" s="10" customFormat="1" ht="24.75" customHeight="1" hidden="1">
      <c r="A27" s="122" t="s">
        <v>84</v>
      </c>
      <c r="B27" s="121"/>
      <c r="C27" s="118">
        <f>'Input Quote Info'!$B$13*'90 Day Deferred Rates'!$H$18</f>
        <v>405.79999999999995</v>
      </c>
      <c r="D27" s="118">
        <f>'Input Quote Info'!$B$13*'90 Day Deferred Rates'!$I$18</f>
        <v>288.8</v>
      </c>
      <c r="E27" s="118">
        <f>'Input Quote Info'!$B$13*'90 Day Deferred Rates'!$J$18</f>
        <v>234.8</v>
      </c>
      <c r="F27" s="119">
        <f>'Input Quote Info'!$B$13*'90 Day Deferred Rates'!$K$18</f>
        <v>206.1</v>
      </c>
      <c r="G27" s="51"/>
      <c r="H27" s="13"/>
      <c r="I27" s="13"/>
      <c r="J27" s="13"/>
      <c r="K27" s="13"/>
      <c r="L27" s="13"/>
    </row>
    <row r="28" spans="1:12" ht="24.75" customHeight="1" thickBot="1">
      <c r="A28" s="186" t="s">
        <v>138</v>
      </c>
      <c r="B28" s="187"/>
      <c r="C28" s="187"/>
      <c r="D28" s="187"/>
      <c r="E28" s="187"/>
      <c r="F28" s="188"/>
      <c r="G28" s="8"/>
      <c r="H28" s="11"/>
      <c r="I28" s="11"/>
      <c r="J28" s="11"/>
      <c r="K28" s="11"/>
      <c r="L28" s="11"/>
    </row>
    <row r="29" spans="1:12" ht="11.25" customHeight="1">
      <c r="A29" s="8"/>
      <c r="B29" s="96"/>
      <c r="C29" s="96"/>
      <c r="D29" s="96"/>
      <c r="E29" s="96"/>
      <c r="F29" s="96"/>
      <c r="G29" s="8"/>
      <c r="H29" s="11"/>
      <c r="I29" s="11"/>
      <c r="J29" s="11"/>
      <c r="K29" s="11"/>
      <c r="L29" s="11"/>
    </row>
    <row r="30" spans="1:13" ht="29.25" customHeight="1">
      <c r="A30" s="8"/>
      <c r="B30" s="11"/>
      <c r="C30" s="11"/>
      <c r="D30" s="11"/>
      <c r="E30" s="11"/>
      <c r="F30" s="11"/>
      <c r="G30" s="8"/>
      <c r="H30" s="8"/>
      <c r="I30" s="8"/>
      <c r="J30" s="11"/>
      <c r="K30" s="11"/>
      <c r="L30" s="11"/>
      <c r="M30" s="11"/>
    </row>
    <row r="31" spans="1:13" ht="12.75">
      <c r="A31" s="27" t="s">
        <v>19</v>
      </c>
      <c r="B31" s="28"/>
      <c r="C31" s="123"/>
      <c r="D31" s="27" t="s">
        <v>20</v>
      </c>
      <c r="E31" s="28"/>
      <c r="F31" s="31"/>
      <c r="G31" s="8"/>
      <c r="H31" s="8"/>
      <c r="I31" s="8"/>
      <c r="J31" s="11"/>
      <c r="K31" s="11"/>
      <c r="L31" s="11"/>
      <c r="M31" s="11"/>
    </row>
    <row r="32" spans="1:13" ht="24" customHeight="1">
      <c r="A32" s="29" t="str">
        <f>'Input Quote Info'!B27</f>
        <v>Rep Name</v>
      </c>
      <c r="B32" s="30"/>
      <c r="C32" s="124"/>
      <c r="D32" s="29"/>
      <c r="E32" s="30"/>
      <c r="F32" s="32"/>
      <c r="G32" s="8"/>
      <c r="H32" s="8"/>
      <c r="I32" s="8"/>
      <c r="J32" s="11"/>
      <c r="K32" s="11"/>
      <c r="L32" s="11"/>
      <c r="M32" s="11"/>
    </row>
    <row r="33" spans="1:13" ht="33.75" customHeight="1">
      <c r="A33" s="184" t="s">
        <v>27</v>
      </c>
      <c r="B33" s="184"/>
      <c r="C33" s="184"/>
      <c r="D33" s="184"/>
      <c r="E33" s="184"/>
      <c r="F33" s="184"/>
      <c r="G33" s="8"/>
      <c r="H33" s="8"/>
      <c r="I33" s="8"/>
      <c r="J33" s="11"/>
      <c r="K33" s="11"/>
      <c r="L33" s="11"/>
      <c r="M33" s="11"/>
    </row>
    <row r="34" spans="1:12" ht="15">
      <c r="A34" s="175" t="s">
        <v>141</v>
      </c>
      <c r="B34" s="175"/>
      <c r="C34" s="175"/>
      <c r="D34" s="175"/>
      <c r="E34" s="175"/>
      <c r="F34" s="175"/>
      <c r="G34" s="8"/>
      <c r="H34" s="8"/>
      <c r="I34" s="8"/>
      <c r="J34" s="11"/>
      <c r="K34" s="11"/>
      <c r="L34" s="11"/>
    </row>
    <row r="35" spans="1:12" ht="12.75">
      <c r="A35" s="8"/>
      <c r="B35" s="8"/>
      <c r="C35" s="8"/>
      <c r="D35" s="8"/>
      <c r="E35" s="8"/>
      <c r="F35" s="8"/>
      <c r="G35" s="8"/>
      <c r="H35" s="8"/>
      <c r="I35" s="8"/>
      <c r="J35" s="11"/>
      <c r="K35" s="11"/>
      <c r="L35" s="11"/>
    </row>
    <row r="36" spans="1:12" ht="12.75">
      <c r="A36" s="8"/>
      <c r="B36" s="8"/>
      <c r="C36" s="8"/>
      <c r="D36" s="8"/>
      <c r="E36" s="8"/>
      <c r="F36" s="8"/>
      <c r="G36" s="8"/>
      <c r="H36" s="8"/>
      <c r="I36" s="8"/>
      <c r="J36" s="11"/>
      <c r="K36" s="11"/>
      <c r="L36" s="11"/>
    </row>
    <row r="37" spans="1:12" ht="12.75">
      <c r="A37" s="8"/>
      <c r="B37" s="8"/>
      <c r="C37" s="8"/>
      <c r="D37" s="8"/>
      <c r="E37" s="8"/>
      <c r="F37" s="8"/>
      <c r="G37" s="8"/>
      <c r="H37" s="8"/>
      <c r="I37" s="8"/>
      <c r="J37" s="11"/>
      <c r="K37" s="11"/>
      <c r="L37" s="11"/>
    </row>
    <row r="38" spans="1:12" ht="12.75">
      <c r="A38" s="8"/>
      <c r="B38" s="8"/>
      <c r="C38" s="8"/>
      <c r="D38" s="8"/>
      <c r="E38" s="8"/>
      <c r="F38" s="8"/>
      <c r="G38" s="8"/>
      <c r="H38" s="8"/>
      <c r="I38" s="8"/>
      <c r="J38" s="11"/>
      <c r="K38" s="11"/>
      <c r="L38" s="11"/>
    </row>
    <row r="39" spans="1:12" ht="12.75">
      <c r="A39" s="8"/>
      <c r="B39" s="8"/>
      <c r="C39" s="8"/>
      <c r="D39" s="8"/>
      <c r="E39" s="8"/>
      <c r="F39" s="8"/>
      <c r="G39" s="8"/>
      <c r="H39" s="8"/>
      <c r="I39" s="8"/>
      <c r="J39" s="11"/>
      <c r="K39" s="11"/>
      <c r="L39" s="11"/>
    </row>
    <row r="40" spans="1:12" ht="12.75">
      <c r="A40" s="8"/>
      <c r="B40" s="8"/>
      <c r="C40" s="8"/>
      <c r="D40" s="8"/>
      <c r="E40" s="8"/>
      <c r="F40" s="8"/>
      <c r="G40" s="8"/>
      <c r="H40" s="8"/>
      <c r="I40" s="8"/>
      <c r="J40" s="11"/>
      <c r="K40" s="11"/>
      <c r="L40" s="11"/>
    </row>
    <row r="41" spans="1:12" ht="12.75">
      <c r="A41" s="8"/>
      <c r="B41" s="8"/>
      <c r="C41" s="8"/>
      <c r="D41" s="8"/>
      <c r="E41" s="8"/>
      <c r="F41" s="8"/>
      <c r="G41" s="8"/>
      <c r="H41" s="8"/>
      <c r="I41" s="8"/>
      <c r="J41" s="11"/>
      <c r="K41" s="11"/>
      <c r="L41" s="11"/>
    </row>
    <row r="42" spans="1:9" ht="12.75">
      <c r="A42" s="11"/>
      <c r="B42" s="11"/>
      <c r="C42" s="11"/>
      <c r="D42" s="11"/>
      <c r="E42" s="11"/>
      <c r="F42" s="11"/>
      <c r="G42" s="11"/>
      <c r="H42" s="11"/>
      <c r="I42" s="11"/>
    </row>
    <row r="43" spans="1:9" ht="12.75">
      <c r="A43" s="11"/>
      <c r="B43" s="11"/>
      <c r="C43" s="11"/>
      <c r="D43" s="11"/>
      <c r="E43" s="11"/>
      <c r="F43" s="11"/>
      <c r="G43" s="11"/>
      <c r="H43" s="11"/>
      <c r="I43" s="11"/>
    </row>
    <row r="44" spans="1:9" ht="12.75">
      <c r="A44" s="11"/>
      <c r="B44" s="11"/>
      <c r="C44" s="11"/>
      <c r="D44" s="11"/>
      <c r="E44" s="11"/>
      <c r="F44" s="11"/>
      <c r="G44" s="11"/>
      <c r="H44" s="11"/>
      <c r="I44" s="11"/>
    </row>
    <row r="45" spans="1:9" ht="12.75">
      <c r="A45" s="11"/>
      <c r="B45" s="11"/>
      <c r="C45" s="11"/>
      <c r="D45" s="11"/>
      <c r="E45" s="11"/>
      <c r="F45" s="11"/>
      <c r="G45" s="11"/>
      <c r="H45" s="11"/>
      <c r="I45" s="11"/>
    </row>
    <row r="46" spans="1:9" ht="12.75">
      <c r="A46" s="11"/>
      <c r="B46" s="11"/>
      <c r="C46" s="11"/>
      <c r="D46" s="11"/>
      <c r="E46" s="11"/>
      <c r="F46" s="11"/>
      <c r="G46" s="11"/>
      <c r="H46" s="11"/>
      <c r="I46" s="11"/>
    </row>
    <row r="47" spans="1:9" ht="12.75">
      <c r="A47" s="11"/>
      <c r="B47" s="11"/>
      <c r="C47" s="11"/>
      <c r="D47" s="11"/>
      <c r="E47" s="11"/>
      <c r="F47" s="11"/>
      <c r="G47" s="11"/>
      <c r="H47" s="11"/>
      <c r="I47" s="11"/>
    </row>
  </sheetData>
  <sheetProtection password="CD74" sheet="1" objects="1" scenarios="1"/>
  <mergeCells count="9">
    <mergeCell ref="A34:F34"/>
    <mergeCell ref="A23:F23"/>
    <mergeCell ref="A24:B24"/>
    <mergeCell ref="A28:F28"/>
    <mergeCell ref="A33:F33"/>
    <mergeCell ref="C11:D11"/>
    <mergeCell ref="E8:F8"/>
    <mergeCell ref="A1:F1"/>
    <mergeCell ref="A22:F22"/>
  </mergeCells>
  <printOptions/>
  <pageMargins left="0.75" right="0.75" top="0.75" bottom="0.5" header="0.5" footer="0.5"/>
  <pageSetup fitToHeight="1" fitToWidth="1" horizontalDpi="600" verticalDpi="600" orientation="portrait" scale="96" r:id="rId2"/>
  <drawing r:id="rId1"/>
</worksheet>
</file>

<file path=xl/worksheets/sheet4.xml><?xml version="1.0" encoding="utf-8"?>
<worksheet xmlns="http://schemas.openxmlformats.org/spreadsheetml/2006/main" xmlns:r="http://schemas.openxmlformats.org/officeDocument/2006/relationships">
  <dimension ref="A1:M47"/>
  <sheetViews>
    <sheetView showGridLines="0" workbookViewId="0" topLeftCell="A1">
      <selection activeCell="A1" sqref="A1:F1"/>
    </sheetView>
  </sheetViews>
  <sheetFormatPr defaultColWidth="9.140625" defaultRowHeight="12.75"/>
  <cols>
    <col min="1" max="6" width="15.7109375" style="0" customWidth="1"/>
  </cols>
  <sheetData>
    <row r="1" spans="1:13" s="10" customFormat="1" ht="24.75" customHeight="1">
      <c r="A1" s="174" t="s">
        <v>11</v>
      </c>
      <c r="B1" s="174"/>
      <c r="C1" s="174"/>
      <c r="D1" s="174"/>
      <c r="E1" s="174"/>
      <c r="F1" s="174"/>
      <c r="G1" s="51"/>
      <c r="H1" s="51"/>
      <c r="I1" s="51"/>
      <c r="J1" s="13"/>
      <c r="K1" s="13"/>
      <c r="L1" s="13"/>
      <c r="M1" s="13"/>
    </row>
    <row r="2" spans="1:13" ht="12.75">
      <c r="A2" s="8"/>
      <c r="B2" s="8"/>
      <c r="C2" s="8"/>
      <c r="D2" s="8"/>
      <c r="E2" s="8"/>
      <c r="F2" s="8"/>
      <c r="G2" s="8"/>
      <c r="H2" s="8"/>
      <c r="I2" s="8"/>
      <c r="J2" s="11"/>
      <c r="K2" s="11"/>
      <c r="L2" s="11"/>
      <c r="M2" s="11"/>
    </row>
    <row r="3" spans="1:12" ht="34.5" customHeight="1">
      <c r="A3" s="8"/>
      <c r="B3" s="8"/>
      <c r="C3" s="8"/>
      <c r="D3" s="8"/>
      <c r="E3" s="8"/>
      <c r="F3" s="8"/>
      <c r="G3" s="8"/>
      <c r="H3" s="8"/>
      <c r="I3" s="8"/>
      <c r="J3" s="11"/>
      <c r="K3" s="11"/>
      <c r="L3" s="11"/>
    </row>
    <row r="4" spans="1:13" ht="25.5" customHeight="1">
      <c r="A4" s="5"/>
      <c r="B4" s="7"/>
      <c r="C4" s="7"/>
      <c r="D4" s="7"/>
      <c r="E4" s="7"/>
      <c r="F4" s="7"/>
      <c r="G4" s="8"/>
      <c r="H4" s="8"/>
      <c r="I4" s="8"/>
      <c r="J4" s="11"/>
      <c r="K4" s="11"/>
      <c r="L4" s="11"/>
      <c r="M4" s="11"/>
    </row>
    <row r="5" spans="1:13" ht="14.25">
      <c r="A5" s="108" t="s">
        <v>10</v>
      </c>
      <c r="B5" s="109"/>
      <c r="C5" s="109" t="str">
        <f>IF('Input Quote Info'!$B$8&lt;&gt;"",'Input Quote Info'!$B$8," ")</f>
        <v>Contact Name</v>
      </c>
      <c r="D5" s="110"/>
      <c r="G5" s="8"/>
      <c r="H5" s="8"/>
      <c r="I5" s="8"/>
      <c r="J5" s="11"/>
      <c r="K5" s="11"/>
      <c r="L5" s="11"/>
      <c r="M5" s="11"/>
    </row>
    <row r="6" spans="1:13" ht="14.25">
      <c r="A6" s="108" t="s">
        <v>18</v>
      </c>
      <c r="B6" s="109"/>
      <c r="C6" s="109" t="str">
        <f>IF('Input Quote Info'!$B$4&lt;&gt;"",'Input Quote Info'!$B$4," ")</f>
        <v>Customer Name</v>
      </c>
      <c r="D6" s="110"/>
      <c r="E6" s="109"/>
      <c r="F6" s="109"/>
      <c r="G6" s="8"/>
      <c r="H6" s="8"/>
      <c r="I6" s="8"/>
      <c r="J6" s="11"/>
      <c r="K6" s="11"/>
      <c r="L6" s="11"/>
      <c r="M6" s="11"/>
    </row>
    <row r="7" spans="1:13" ht="14.25">
      <c r="A7" s="108"/>
      <c r="B7" s="109"/>
      <c r="C7" s="109" t="str">
        <f>IF('Input Quote Info'!$B$6&lt;&gt;"",'Input Quote Info'!$B$6," ")</f>
        <v>222 Business Lane</v>
      </c>
      <c r="D7" s="110"/>
      <c r="E7" s="109"/>
      <c r="F7" s="109"/>
      <c r="G7" s="8"/>
      <c r="H7" s="8"/>
      <c r="I7" s="8"/>
      <c r="J7" s="11"/>
      <c r="K7" s="11"/>
      <c r="L7" s="11"/>
      <c r="M7" s="11"/>
    </row>
    <row r="8" spans="1:13" ht="14.25">
      <c r="A8" s="108"/>
      <c r="B8" s="109"/>
      <c r="C8" s="109" t="str">
        <f>IF('Input Quote Info'!$B$7&lt;&gt;"",'Input Quote Info'!$B$7," ")</f>
        <v>Anytown, AK 09878</v>
      </c>
      <c r="D8" s="110"/>
      <c r="E8" s="173">
        <f>'Input Quote Info'!$B$3</f>
        <v>39562</v>
      </c>
      <c r="F8" s="173"/>
      <c r="G8" s="8"/>
      <c r="H8" s="8"/>
      <c r="I8" s="8"/>
      <c r="J8" s="11"/>
      <c r="K8" s="11"/>
      <c r="L8" s="11"/>
      <c r="M8" s="11"/>
    </row>
    <row r="9" spans="1:13" ht="21" customHeight="1">
      <c r="A9" s="108" t="s">
        <v>16</v>
      </c>
      <c r="B9" s="109"/>
      <c r="C9" s="109" t="str">
        <f>'Input Quote Info'!B11</f>
        <v>Equipment description</v>
      </c>
      <c r="D9" s="110"/>
      <c r="E9" s="109"/>
      <c r="F9" s="110"/>
      <c r="G9" s="8"/>
      <c r="H9" s="8"/>
      <c r="I9" s="8"/>
      <c r="J9" s="11"/>
      <c r="K9" s="11"/>
      <c r="L9" s="11"/>
      <c r="M9" s="11"/>
    </row>
    <row r="10" spans="1:13" ht="14.25">
      <c r="A10" s="108"/>
      <c r="B10" s="109"/>
      <c r="C10" s="109" t="str">
        <f>IF('Input Quote Info'!$B$12&lt;&gt;"",'Input Quote Info'!$B$12," ")</f>
        <v> </v>
      </c>
      <c r="D10" s="110"/>
      <c r="E10" s="109"/>
      <c r="F10" s="110"/>
      <c r="G10" s="8"/>
      <c r="H10" s="8"/>
      <c r="I10" s="8"/>
      <c r="J10" s="11"/>
      <c r="K10" s="11"/>
      <c r="L10" s="11"/>
      <c r="M10" s="11"/>
    </row>
    <row r="11" spans="1:13" ht="14.25">
      <c r="A11" s="111" t="str">
        <f>IF('Input Quote Info'!B14=0,"Total Cost:","Total Cost*:")</f>
        <v>Total Cost:</v>
      </c>
      <c r="B11" s="112"/>
      <c r="C11" s="172">
        <f>'Input Quote Info'!B18</f>
        <v>10000</v>
      </c>
      <c r="D11" s="172"/>
      <c r="E11" s="113"/>
      <c r="F11" s="109"/>
      <c r="G11" s="8"/>
      <c r="H11" s="8"/>
      <c r="I11" s="8"/>
      <c r="J11" s="11"/>
      <c r="K11" s="11"/>
      <c r="L11" s="11"/>
      <c r="M11" s="11"/>
    </row>
    <row r="12" spans="1:13" ht="28.5" customHeight="1">
      <c r="A12" s="7"/>
      <c r="B12" s="7"/>
      <c r="C12" s="7"/>
      <c r="D12" s="7"/>
      <c r="E12" s="7"/>
      <c r="F12" s="7"/>
      <c r="G12" s="8"/>
      <c r="H12" s="8"/>
      <c r="I12" s="8"/>
      <c r="J12" s="11"/>
      <c r="K12" s="11"/>
      <c r="L12" s="11"/>
      <c r="M12" s="11"/>
    </row>
    <row r="13" spans="1:13" ht="12.75">
      <c r="A13" s="7"/>
      <c r="B13" s="7"/>
      <c r="C13" s="7"/>
      <c r="D13" s="7"/>
      <c r="E13" s="7"/>
      <c r="F13" s="7"/>
      <c r="G13" s="8"/>
      <c r="H13" s="8"/>
      <c r="I13" s="8"/>
      <c r="J13" s="11"/>
      <c r="K13" s="11"/>
      <c r="L13" s="11"/>
      <c r="M13" s="11"/>
    </row>
    <row r="14" spans="1:13" ht="12.75">
      <c r="A14" s="7"/>
      <c r="B14" s="7"/>
      <c r="C14" s="7"/>
      <c r="D14" s="7"/>
      <c r="E14" s="7"/>
      <c r="F14" s="7"/>
      <c r="G14" s="8"/>
      <c r="H14" s="8"/>
      <c r="I14" s="8"/>
      <c r="J14" s="11"/>
      <c r="K14" s="11"/>
      <c r="L14" s="11"/>
      <c r="M14" s="11"/>
    </row>
    <row r="15" spans="1:13" ht="12.75">
      <c r="A15" s="7"/>
      <c r="B15" s="7"/>
      <c r="C15" s="7"/>
      <c r="D15" s="7"/>
      <c r="E15" s="7"/>
      <c r="F15" s="7"/>
      <c r="G15" s="8"/>
      <c r="H15" s="8"/>
      <c r="I15" s="8"/>
      <c r="J15" s="11"/>
      <c r="K15" s="11"/>
      <c r="L15" s="11"/>
      <c r="M15" s="11"/>
    </row>
    <row r="16" spans="1:13" ht="12.75">
      <c r="A16" s="7"/>
      <c r="B16" s="7"/>
      <c r="C16" s="7"/>
      <c r="D16" s="7"/>
      <c r="E16" s="7"/>
      <c r="F16" s="7"/>
      <c r="G16" s="8"/>
      <c r="H16" s="8"/>
      <c r="I16" s="8"/>
      <c r="J16" s="11"/>
      <c r="K16" s="11"/>
      <c r="L16" s="11"/>
      <c r="M16" s="11"/>
    </row>
    <row r="17" spans="1:13" ht="12.75">
      <c r="A17" s="7"/>
      <c r="B17" s="7"/>
      <c r="C17" s="7"/>
      <c r="D17" s="7"/>
      <c r="E17" s="7"/>
      <c r="F17" s="7"/>
      <c r="G17" s="8"/>
      <c r="H17" s="8"/>
      <c r="I17" s="8"/>
      <c r="J17" s="11"/>
      <c r="K17" s="11"/>
      <c r="L17" s="11"/>
      <c r="M17" s="11"/>
    </row>
    <row r="18" spans="1:13" ht="12.75">
      <c r="A18" s="7"/>
      <c r="B18" s="7"/>
      <c r="C18" s="7"/>
      <c r="D18" s="7"/>
      <c r="E18" s="7"/>
      <c r="F18" s="7"/>
      <c r="G18" s="8"/>
      <c r="H18" s="8"/>
      <c r="I18" s="8"/>
      <c r="J18" s="11"/>
      <c r="K18" s="11"/>
      <c r="L18" s="11"/>
      <c r="M18" s="11"/>
    </row>
    <row r="19" spans="1:13" ht="12.75">
      <c r="A19" s="7"/>
      <c r="B19" s="7"/>
      <c r="C19" s="7"/>
      <c r="D19" s="7"/>
      <c r="E19" s="7"/>
      <c r="F19" s="7"/>
      <c r="G19" s="8"/>
      <c r="H19" s="8"/>
      <c r="I19" s="8"/>
      <c r="J19" s="11"/>
      <c r="K19" s="11"/>
      <c r="L19" s="11"/>
      <c r="M19" s="11"/>
    </row>
    <row r="20" spans="1:13" ht="12.75">
      <c r="A20" s="7"/>
      <c r="B20" s="7"/>
      <c r="C20" s="7"/>
      <c r="D20" s="7"/>
      <c r="E20" s="7"/>
      <c r="F20" s="7"/>
      <c r="G20" s="8"/>
      <c r="H20" s="8"/>
      <c r="I20" s="8"/>
      <c r="J20" s="11"/>
      <c r="K20" s="11"/>
      <c r="L20" s="11"/>
      <c r="M20" s="11"/>
    </row>
    <row r="21" spans="1:13" ht="68.25" customHeight="1">
      <c r="A21" s="6"/>
      <c r="B21" s="7"/>
      <c r="C21" s="7"/>
      <c r="D21" s="7"/>
      <c r="E21" s="7"/>
      <c r="F21" s="7"/>
      <c r="G21" s="8"/>
      <c r="H21" s="8"/>
      <c r="I21" s="8"/>
      <c r="J21" s="11"/>
      <c r="K21" s="11"/>
      <c r="L21" s="11"/>
      <c r="M21" s="11"/>
    </row>
    <row r="22" spans="1:13" ht="26.25" customHeight="1" thickBot="1">
      <c r="A22" s="185" t="s">
        <v>145</v>
      </c>
      <c r="B22" s="185"/>
      <c r="C22" s="185"/>
      <c r="D22" s="185"/>
      <c r="E22" s="185"/>
      <c r="F22" s="185"/>
      <c r="G22" s="8"/>
      <c r="H22" s="8"/>
      <c r="I22" s="8"/>
      <c r="J22" s="11"/>
      <c r="K22" s="11"/>
      <c r="L22" s="11"/>
      <c r="M22" s="11"/>
    </row>
    <row r="23" spans="1:13" ht="24.75" customHeight="1">
      <c r="A23" s="176" t="s">
        <v>86</v>
      </c>
      <c r="B23" s="177"/>
      <c r="C23" s="177"/>
      <c r="D23" s="177"/>
      <c r="E23" s="177"/>
      <c r="F23" s="178"/>
      <c r="G23" s="8"/>
      <c r="H23" s="8"/>
      <c r="I23" s="8"/>
      <c r="J23" s="11"/>
      <c r="K23" s="11"/>
      <c r="L23" s="11"/>
      <c r="M23" s="11"/>
    </row>
    <row r="24" spans="1:12" s="10" customFormat="1" ht="24.75" customHeight="1">
      <c r="A24" s="179" t="s">
        <v>90</v>
      </c>
      <c r="B24" s="180"/>
      <c r="C24" s="114" t="s">
        <v>146</v>
      </c>
      <c r="D24" s="114" t="s">
        <v>147</v>
      </c>
      <c r="E24" s="114" t="s">
        <v>148</v>
      </c>
      <c r="F24" s="115" t="s">
        <v>149</v>
      </c>
      <c r="G24" s="51"/>
      <c r="H24" s="13"/>
      <c r="I24" s="13"/>
      <c r="J24" s="13"/>
      <c r="K24" s="13"/>
      <c r="L24" s="13"/>
    </row>
    <row r="25" spans="1:12" s="10" customFormat="1" ht="24.75" customHeight="1">
      <c r="A25" s="116" t="s">
        <v>88</v>
      </c>
      <c r="B25" s="117"/>
      <c r="C25" s="118">
        <f>'Input Quote Info'!$B$13*'6 Month Step Rates'!H42</f>
        <v>653</v>
      </c>
      <c r="D25" s="118">
        <f>'Input Quote Info'!$B$13*'6 Month Step Rates'!I42</f>
        <v>407.1</v>
      </c>
      <c r="E25" s="118">
        <f>'Input Quote Info'!$B$13*'6 Month Step Rates'!J42</f>
        <v>303.1</v>
      </c>
      <c r="F25" s="118">
        <f>'Input Quote Info'!$B$13*'6 Month Step Rates'!K42</f>
        <v>243.20000000000002</v>
      </c>
      <c r="G25" s="51"/>
      <c r="H25" s="13"/>
      <c r="I25" s="13"/>
      <c r="J25" s="13"/>
      <c r="K25" s="13"/>
      <c r="L25" s="13"/>
    </row>
    <row r="26" spans="1:12" s="10" customFormat="1" ht="24.75" customHeight="1" hidden="1">
      <c r="A26" s="120" t="s">
        <v>89</v>
      </c>
      <c r="B26" s="121"/>
      <c r="C26" s="118">
        <f>'Input Quote Info'!$B$13*'90 Day Deferred Rates'!$H$30</f>
        <v>461.70000000000005</v>
      </c>
      <c r="D26" s="118">
        <f>'Input Quote Info'!$B$13*'90 Day Deferred Rates'!$I$30</f>
        <v>324.8</v>
      </c>
      <c r="E26" s="118">
        <f>'Input Quote Info'!$B$13*'90 Day Deferred Rates'!$J$30</f>
        <v>257.2</v>
      </c>
      <c r="F26" s="119">
        <f>'Input Quote Info'!$B$13*'90 Day Deferred Rates'!$K$30</f>
        <v>216.9</v>
      </c>
      <c r="G26" s="51"/>
      <c r="H26" s="13"/>
      <c r="I26" s="13"/>
      <c r="J26" s="13"/>
      <c r="K26" s="13"/>
      <c r="L26" s="13"/>
    </row>
    <row r="27" spans="1:12" s="10" customFormat="1" ht="24.75" customHeight="1" hidden="1">
      <c r="A27" s="122" t="s">
        <v>84</v>
      </c>
      <c r="B27" s="121"/>
      <c r="C27" s="118">
        <f>'Input Quote Info'!$B$13*'90 Day Deferred Rates'!$H$18</f>
        <v>405.79999999999995</v>
      </c>
      <c r="D27" s="118">
        <f>'Input Quote Info'!$B$13*'90 Day Deferred Rates'!$I$18</f>
        <v>288.8</v>
      </c>
      <c r="E27" s="118">
        <f>'Input Quote Info'!$B$13*'90 Day Deferred Rates'!$J$18</f>
        <v>234.8</v>
      </c>
      <c r="F27" s="119">
        <f>'Input Quote Info'!$B$13*'90 Day Deferred Rates'!$K$18</f>
        <v>206.1</v>
      </c>
      <c r="G27" s="51"/>
      <c r="H27" s="13"/>
      <c r="I27" s="13"/>
      <c r="J27" s="13"/>
      <c r="K27" s="13"/>
      <c r="L27" s="13"/>
    </row>
    <row r="28" spans="1:12" ht="24.75" customHeight="1" thickBot="1">
      <c r="A28" s="186" t="s">
        <v>138</v>
      </c>
      <c r="B28" s="187"/>
      <c r="C28" s="187"/>
      <c r="D28" s="187"/>
      <c r="E28" s="187"/>
      <c r="F28" s="188"/>
      <c r="G28" s="8"/>
      <c r="H28" s="11"/>
      <c r="I28" s="11"/>
      <c r="J28" s="11"/>
      <c r="K28" s="11"/>
      <c r="L28" s="11"/>
    </row>
    <row r="29" spans="1:12" ht="11.25" customHeight="1">
      <c r="A29" s="8"/>
      <c r="B29" s="96"/>
      <c r="C29" s="96"/>
      <c r="D29" s="96"/>
      <c r="E29" s="96"/>
      <c r="F29" s="96"/>
      <c r="G29" s="8"/>
      <c r="H29" s="11"/>
      <c r="I29" s="11"/>
      <c r="J29" s="11"/>
      <c r="K29" s="11"/>
      <c r="L29" s="11"/>
    </row>
    <row r="30" spans="1:13" ht="29.25" customHeight="1">
      <c r="A30" s="8"/>
      <c r="B30" s="11"/>
      <c r="C30" s="11"/>
      <c r="D30" s="11"/>
      <c r="E30" s="11"/>
      <c r="F30" s="11"/>
      <c r="G30" s="8"/>
      <c r="H30" s="8"/>
      <c r="I30" s="8"/>
      <c r="J30" s="11"/>
      <c r="K30" s="11"/>
      <c r="L30" s="11"/>
      <c r="M30" s="11"/>
    </row>
    <row r="31" spans="1:13" ht="12.75">
      <c r="A31" s="27" t="s">
        <v>19</v>
      </c>
      <c r="B31" s="28"/>
      <c r="C31" s="123"/>
      <c r="D31" s="27" t="s">
        <v>20</v>
      </c>
      <c r="E31" s="28"/>
      <c r="F31" s="31"/>
      <c r="G31" s="8"/>
      <c r="H31" s="8"/>
      <c r="I31" s="8"/>
      <c r="J31" s="11"/>
      <c r="K31" s="11"/>
      <c r="L31" s="11"/>
      <c r="M31" s="11"/>
    </row>
    <row r="32" spans="1:13" ht="24" customHeight="1">
      <c r="A32" s="29" t="str">
        <f>'Input Quote Info'!B27</f>
        <v>Rep Name</v>
      </c>
      <c r="B32" s="30"/>
      <c r="C32" s="124"/>
      <c r="D32" s="29"/>
      <c r="E32" s="30"/>
      <c r="F32" s="32"/>
      <c r="G32" s="8"/>
      <c r="H32" s="8"/>
      <c r="I32" s="8"/>
      <c r="J32" s="11"/>
      <c r="K32" s="11"/>
      <c r="L32" s="11"/>
      <c r="M32" s="11"/>
    </row>
    <row r="33" spans="1:13" ht="33.75" customHeight="1">
      <c r="A33" s="184" t="s">
        <v>27</v>
      </c>
      <c r="B33" s="184"/>
      <c r="C33" s="184"/>
      <c r="D33" s="184"/>
      <c r="E33" s="184"/>
      <c r="F33" s="184"/>
      <c r="G33" s="8"/>
      <c r="H33" s="8"/>
      <c r="I33" s="8"/>
      <c r="J33" s="11"/>
      <c r="K33" s="11"/>
      <c r="L33" s="11"/>
      <c r="M33" s="11"/>
    </row>
    <row r="34" spans="1:12" ht="15">
      <c r="A34" s="175" t="s">
        <v>141</v>
      </c>
      <c r="B34" s="175"/>
      <c r="C34" s="175"/>
      <c r="D34" s="175"/>
      <c r="E34" s="175"/>
      <c r="F34" s="175"/>
      <c r="G34" s="8"/>
      <c r="H34" s="8"/>
      <c r="I34" s="8"/>
      <c r="J34" s="11"/>
      <c r="K34" s="11"/>
      <c r="L34" s="11"/>
    </row>
    <row r="35" spans="1:12" ht="12.75">
      <c r="A35" s="8"/>
      <c r="B35" s="8"/>
      <c r="C35" s="8"/>
      <c r="D35" s="8"/>
      <c r="E35" s="8"/>
      <c r="F35" s="8"/>
      <c r="G35" s="8"/>
      <c r="H35" s="8"/>
      <c r="I35" s="8"/>
      <c r="J35" s="11"/>
      <c r="K35" s="11"/>
      <c r="L35" s="11"/>
    </row>
    <row r="36" spans="1:12" ht="12.75">
      <c r="A36" s="8"/>
      <c r="B36" s="8"/>
      <c r="C36" s="8"/>
      <c r="D36" s="8"/>
      <c r="E36" s="8"/>
      <c r="F36" s="8"/>
      <c r="G36" s="8"/>
      <c r="H36" s="8"/>
      <c r="I36" s="8"/>
      <c r="J36" s="11"/>
      <c r="K36" s="11"/>
      <c r="L36" s="11"/>
    </row>
    <row r="37" spans="1:12" ht="12.75">
      <c r="A37" s="8"/>
      <c r="B37" s="8"/>
      <c r="C37" s="8"/>
      <c r="D37" s="8"/>
      <c r="E37" s="8"/>
      <c r="F37" s="8"/>
      <c r="G37" s="8"/>
      <c r="H37" s="8"/>
      <c r="I37" s="8"/>
      <c r="J37" s="11"/>
      <c r="K37" s="11"/>
      <c r="L37" s="11"/>
    </row>
    <row r="38" spans="1:12" ht="12.75">
      <c r="A38" s="8"/>
      <c r="B38" s="8"/>
      <c r="C38" s="8"/>
      <c r="D38" s="8"/>
      <c r="E38" s="8"/>
      <c r="F38" s="8"/>
      <c r="G38" s="8"/>
      <c r="H38" s="8"/>
      <c r="I38" s="8"/>
      <c r="J38" s="11"/>
      <c r="K38" s="11"/>
      <c r="L38" s="11"/>
    </row>
    <row r="39" spans="1:12" ht="12.75">
      <c r="A39" s="8"/>
      <c r="B39" s="8"/>
      <c r="C39" s="8"/>
      <c r="D39" s="8"/>
      <c r="E39" s="8"/>
      <c r="F39" s="8"/>
      <c r="G39" s="8"/>
      <c r="H39" s="8"/>
      <c r="I39" s="8"/>
      <c r="J39" s="11"/>
      <c r="K39" s="11"/>
      <c r="L39" s="11"/>
    </row>
    <row r="40" spans="1:12" ht="12.75">
      <c r="A40" s="8"/>
      <c r="B40" s="8"/>
      <c r="C40" s="8"/>
      <c r="D40" s="8"/>
      <c r="E40" s="8"/>
      <c r="F40" s="8"/>
      <c r="G40" s="8"/>
      <c r="H40" s="8"/>
      <c r="I40" s="8"/>
      <c r="J40" s="11"/>
      <c r="K40" s="11"/>
      <c r="L40" s="11"/>
    </row>
    <row r="41" spans="1:12" ht="12.75">
      <c r="A41" s="8"/>
      <c r="B41" s="8"/>
      <c r="C41" s="8"/>
      <c r="D41" s="8"/>
      <c r="E41" s="8"/>
      <c r="F41" s="8"/>
      <c r="G41" s="8"/>
      <c r="H41" s="8"/>
      <c r="I41" s="8"/>
      <c r="J41" s="11"/>
      <c r="K41" s="11"/>
      <c r="L41" s="11"/>
    </row>
    <row r="42" spans="1:9" ht="12.75">
      <c r="A42" s="11"/>
      <c r="B42" s="11"/>
      <c r="C42" s="11"/>
      <c r="D42" s="11"/>
      <c r="E42" s="11"/>
      <c r="F42" s="11"/>
      <c r="G42" s="11"/>
      <c r="H42" s="11"/>
      <c r="I42" s="11"/>
    </row>
    <row r="43" spans="1:9" ht="12.75">
      <c r="A43" s="11"/>
      <c r="B43" s="11"/>
      <c r="C43" s="11"/>
      <c r="D43" s="11"/>
      <c r="E43" s="11"/>
      <c r="F43" s="11"/>
      <c r="G43" s="11"/>
      <c r="H43" s="11"/>
      <c r="I43" s="11"/>
    </row>
    <row r="44" spans="1:9" ht="12.75">
      <c r="A44" s="11"/>
      <c r="B44" s="11"/>
      <c r="C44" s="11"/>
      <c r="D44" s="11"/>
      <c r="E44" s="11"/>
      <c r="F44" s="11"/>
      <c r="G44" s="11"/>
      <c r="H44" s="11"/>
      <c r="I44" s="11"/>
    </row>
    <row r="45" spans="1:9" ht="12.75">
      <c r="A45" s="11"/>
      <c r="B45" s="11"/>
      <c r="C45" s="11"/>
      <c r="D45" s="11"/>
      <c r="E45" s="11"/>
      <c r="F45" s="11"/>
      <c r="G45" s="11"/>
      <c r="H45" s="11"/>
      <c r="I45" s="11"/>
    </row>
    <row r="46" spans="1:9" ht="12.75">
      <c r="A46" s="11"/>
      <c r="B46" s="11"/>
      <c r="C46" s="11"/>
      <c r="D46" s="11"/>
      <c r="E46" s="11"/>
      <c r="F46" s="11"/>
      <c r="G46" s="11"/>
      <c r="H46" s="11"/>
      <c r="I46" s="11"/>
    </row>
    <row r="47" spans="1:9" ht="12.75">
      <c r="A47" s="11"/>
      <c r="B47" s="11"/>
      <c r="C47" s="11"/>
      <c r="D47" s="11"/>
      <c r="E47" s="11"/>
      <c r="F47" s="11"/>
      <c r="G47" s="11"/>
      <c r="H47" s="11"/>
      <c r="I47" s="11"/>
    </row>
  </sheetData>
  <sheetProtection password="CD74" sheet="1" objects="1" scenarios="1"/>
  <mergeCells count="9">
    <mergeCell ref="A1:F1"/>
    <mergeCell ref="E8:F8"/>
    <mergeCell ref="C11:D11"/>
    <mergeCell ref="A22:F22"/>
    <mergeCell ref="A34:F34"/>
    <mergeCell ref="A23:F23"/>
    <mergeCell ref="A24:B24"/>
    <mergeCell ref="A28:F28"/>
    <mergeCell ref="A33:F33"/>
  </mergeCells>
  <printOptions/>
  <pageMargins left="0.45" right="0.2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6:I19"/>
  <sheetViews>
    <sheetView showGridLines="0" workbookViewId="0" topLeftCell="A1">
      <selection activeCell="A1" sqref="A1"/>
    </sheetView>
  </sheetViews>
  <sheetFormatPr defaultColWidth="9.140625" defaultRowHeight="12.75"/>
  <sheetData>
    <row r="6" ht="18">
      <c r="A6" s="146"/>
    </row>
    <row r="7" ht="12.75">
      <c r="A7" s="147"/>
    </row>
    <row r="8" spans="1:9" ht="39.75" customHeight="1">
      <c r="A8" s="191"/>
      <c r="B8" s="190"/>
      <c r="C8" s="190"/>
      <c r="D8" s="190"/>
      <c r="E8" s="190"/>
      <c r="F8" s="190"/>
      <c r="G8" s="190"/>
      <c r="H8" s="190"/>
      <c r="I8" s="190"/>
    </row>
    <row r="9" ht="12.75">
      <c r="A9" s="147"/>
    </row>
    <row r="10" ht="12.75">
      <c r="A10" s="148"/>
    </row>
    <row r="11" spans="1:9" ht="57.75" customHeight="1">
      <c r="A11" s="189"/>
      <c r="B11" s="190"/>
      <c r="C11" s="190"/>
      <c r="D11" s="190"/>
      <c r="E11" s="190"/>
      <c r="F11" s="190"/>
      <c r="G11" s="190"/>
      <c r="H11" s="190"/>
      <c r="I11" s="190"/>
    </row>
    <row r="12" ht="12.75">
      <c r="A12" s="148"/>
    </row>
    <row r="13" spans="1:9" ht="43.5" customHeight="1">
      <c r="A13" s="189"/>
      <c r="B13" s="190"/>
      <c r="C13" s="190"/>
      <c r="D13" s="190"/>
      <c r="E13" s="190"/>
      <c r="F13" s="190"/>
      <c r="G13" s="190"/>
      <c r="H13" s="190"/>
      <c r="I13" s="190"/>
    </row>
    <row r="14" ht="12.75">
      <c r="A14" s="148"/>
    </row>
    <row r="15" spans="1:9" ht="60" customHeight="1">
      <c r="A15" s="189"/>
      <c r="B15" s="190"/>
      <c r="C15" s="190"/>
      <c r="D15" s="190"/>
      <c r="E15" s="190"/>
      <c r="F15" s="190"/>
      <c r="G15" s="190"/>
      <c r="H15" s="190"/>
      <c r="I15" s="190"/>
    </row>
    <row r="16" ht="12.75">
      <c r="A16" s="148"/>
    </row>
    <row r="17" spans="1:9" ht="30" customHeight="1">
      <c r="A17" s="189"/>
      <c r="B17" s="190"/>
      <c r="C17" s="190"/>
      <c r="D17" s="190"/>
      <c r="E17" s="190"/>
      <c r="F17" s="190"/>
      <c r="G17" s="190"/>
      <c r="H17" s="190"/>
      <c r="I17" s="190"/>
    </row>
    <row r="18" ht="12.75">
      <c r="A18" s="148"/>
    </row>
    <row r="19" spans="1:9" ht="25.5" customHeight="1">
      <c r="A19" s="189"/>
      <c r="B19" s="190"/>
      <c r="C19" s="190"/>
      <c r="D19" s="190"/>
      <c r="E19" s="190"/>
      <c r="F19" s="190"/>
      <c r="G19" s="190"/>
      <c r="H19" s="190"/>
      <c r="I19" s="190"/>
    </row>
  </sheetData>
  <sheetProtection password="CD74" sheet="1" objects="1" scenarios="1"/>
  <mergeCells count="6">
    <mergeCell ref="A17:I17"/>
    <mergeCell ref="A19:I19"/>
    <mergeCell ref="A8:I8"/>
    <mergeCell ref="A11:I11"/>
    <mergeCell ref="A13:I13"/>
    <mergeCell ref="A15:I15"/>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V72"/>
  <sheetViews>
    <sheetView showGridLines="0" workbookViewId="0" topLeftCell="A1">
      <selection activeCell="D5" sqref="D5"/>
    </sheetView>
  </sheetViews>
  <sheetFormatPr defaultColWidth="9.140625" defaultRowHeight="12.75"/>
  <cols>
    <col min="1" max="22" width="5.28125" style="53" customWidth="1"/>
    <col min="23" max="16384" width="9.140625" style="53" customWidth="1"/>
  </cols>
  <sheetData>
    <row r="1" spans="1:30" ht="22.5">
      <c r="A1" s="85"/>
      <c r="B1" s="86"/>
      <c r="C1" s="86"/>
      <c r="D1" s="86"/>
      <c r="E1" s="86"/>
      <c r="F1" s="86"/>
      <c r="G1" s="86"/>
      <c r="H1" s="86"/>
      <c r="I1" s="86"/>
      <c r="J1" s="86"/>
      <c r="K1" s="86"/>
      <c r="L1" s="86"/>
      <c r="M1" s="86"/>
      <c r="N1" s="86"/>
      <c r="O1" s="86"/>
      <c r="P1" s="86"/>
      <c r="Q1" s="86"/>
      <c r="R1" s="87" t="s">
        <v>66</v>
      </c>
      <c r="S1" s="52"/>
      <c r="T1" s="52"/>
      <c r="U1" s="52"/>
      <c r="V1" s="52"/>
      <c r="W1" s="52"/>
      <c r="X1" s="52"/>
      <c r="Y1" s="52"/>
      <c r="Z1" s="52"/>
      <c r="AA1" s="52"/>
      <c r="AB1" s="52"/>
      <c r="AC1" s="52"/>
      <c r="AD1" s="52"/>
    </row>
    <row r="2" spans="1:30" ht="15" customHeight="1">
      <c r="A2" s="76"/>
      <c r="B2" s="52"/>
      <c r="C2" s="52"/>
      <c r="D2" s="52"/>
      <c r="E2" s="52"/>
      <c r="F2" s="52"/>
      <c r="G2" s="52"/>
      <c r="H2" s="52"/>
      <c r="I2" s="52"/>
      <c r="J2" s="52"/>
      <c r="K2" s="52"/>
      <c r="L2" s="52"/>
      <c r="M2" s="52"/>
      <c r="N2" s="52"/>
      <c r="O2" s="52"/>
      <c r="P2" s="52"/>
      <c r="Q2" s="52"/>
      <c r="R2" s="68"/>
      <c r="S2" s="52"/>
      <c r="T2" s="52"/>
      <c r="U2" s="52"/>
      <c r="V2" s="52"/>
      <c r="W2" s="52"/>
      <c r="X2" s="52"/>
      <c r="Y2" s="52"/>
      <c r="Z2" s="52"/>
      <c r="AA2" s="52"/>
      <c r="AB2" s="52"/>
      <c r="AC2" s="52"/>
      <c r="AD2" s="52"/>
    </row>
    <row r="3" spans="1:30" ht="19.5" customHeight="1">
      <c r="A3" s="76"/>
      <c r="B3" s="52"/>
      <c r="C3" s="52"/>
      <c r="D3" s="52"/>
      <c r="E3" s="52"/>
      <c r="F3" s="52"/>
      <c r="G3" s="52"/>
      <c r="H3" s="52"/>
      <c r="I3" s="52"/>
      <c r="J3" s="52"/>
      <c r="K3" s="52"/>
      <c r="L3" s="52"/>
      <c r="M3" s="52"/>
      <c r="N3" s="52"/>
      <c r="O3" s="52"/>
      <c r="P3" s="52"/>
      <c r="Q3" s="52"/>
      <c r="R3" s="77"/>
      <c r="S3" s="52"/>
      <c r="T3" s="52"/>
      <c r="U3" s="52"/>
      <c r="V3" s="52"/>
      <c r="W3" s="52"/>
      <c r="X3" s="52"/>
      <c r="Y3" s="52"/>
      <c r="Z3" s="52"/>
      <c r="AA3" s="52"/>
      <c r="AB3" s="52"/>
      <c r="AC3" s="52"/>
      <c r="AD3" s="52"/>
    </row>
    <row r="4" spans="1:30" s="56" customFormat="1" ht="16.5" customHeight="1">
      <c r="A4" s="88" t="s">
        <v>39</v>
      </c>
      <c r="B4" s="54"/>
      <c r="C4" s="54"/>
      <c r="D4" s="54"/>
      <c r="E4" s="54"/>
      <c r="F4" s="54"/>
      <c r="G4" s="54"/>
      <c r="H4" s="54"/>
      <c r="I4" s="55"/>
      <c r="J4" s="73" t="s">
        <v>40</v>
      </c>
      <c r="K4" s="54"/>
      <c r="L4" s="54"/>
      <c r="M4" s="54"/>
      <c r="N4" s="54"/>
      <c r="O4" s="54"/>
      <c r="P4" s="54"/>
      <c r="Q4" s="54"/>
      <c r="R4" s="55"/>
      <c r="S4" s="62"/>
      <c r="T4" s="62"/>
      <c r="U4" s="62"/>
      <c r="V4" s="62"/>
      <c r="W4" s="62"/>
      <c r="X4" s="62"/>
      <c r="Y4" s="62"/>
      <c r="Z4" s="62"/>
      <c r="AA4" s="62"/>
      <c r="AB4" s="62"/>
      <c r="AC4" s="62"/>
      <c r="AD4" s="62"/>
    </row>
    <row r="5" spans="1:30" s="56" customFormat="1" ht="16.5" customHeight="1">
      <c r="A5" s="57" t="s">
        <v>41</v>
      </c>
      <c r="B5" s="58"/>
      <c r="C5" s="58"/>
      <c r="D5" s="145" t="str">
        <f>IF('Input Quote Info'!$B$4&lt;&gt;"",'Input Quote Info'!$B$4," ")</f>
        <v>Customer Name</v>
      </c>
      <c r="E5" s="58"/>
      <c r="F5" s="58"/>
      <c r="G5" s="58"/>
      <c r="H5" s="58"/>
      <c r="I5" s="60"/>
      <c r="J5" s="58" t="s">
        <v>42</v>
      </c>
      <c r="K5" s="58"/>
      <c r="L5" s="58"/>
      <c r="M5" s="59" t="s">
        <v>100</v>
      </c>
      <c r="N5" s="58"/>
      <c r="O5" s="58"/>
      <c r="P5" s="58"/>
      <c r="Q5" s="58"/>
      <c r="R5" s="60"/>
      <c r="S5" s="62"/>
      <c r="T5" s="62"/>
      <c r="U5" s="62"/>
      <c r="V5" s="62"/>
      <c r="W5" s="62"/>
      <c r="X5" s="62"/>
      <c r="Y5" s="62"/>
      <c r="Z5" s="62"/>
      <c r="AA5" s="62"/>
      <c r="AB5" s="62"/>
      <c r="AC5" s="62"/>
      <c r="AD5" s="62"/>
    </row>
    <row r="6" spans="1:30" s="56" customFormat="1" ht="16.5" customHeight="1">
      <c r="A6" s="143" t="s">
        <v>68</v>
      </c>
      <c r="B6" s="57"/>
      <c r="C6" s="58"/>
      <c r="D6" s="145" t="str">
        <f>IF('Input Quote Info'!$B$5&lt;&gt;"",'Input Quote Info'!$B$5," ")</f>
        <v>Business Name</v>
      </c>
      <c r="E6" s="58"/>
      <c r="F6" s="58"/>
      <c r="G6" s="58"/>
      <c r="H6" s="58"/>
      <c r="I6" s="60"/>
      <c r="J6" s="62" t="s">
        <v>2</v>
      </c>
      <c r="K6" s="58"/>
      <c r="L6" s="58"/>
      <c r="M6" s="63" t="s">
        <v>101</v>
      </c>
      <c r="N6" s="58"/>
      <c r="O6" s="58"/>
      <c r="P6" s="58"/>
      <c r="Q6" s="58"/>
      <c r="R6" s="60"/>
      <c r="S6" s="62"/>
      <c r="T6" s="62"/>
      <c r="U6" s="62"/>
      <c r="V6" s="62"/>
      <c r="W6" s="62"/>
      <c r="X6" s="62"/>
      <c r="Y6" s="62"/>
      <c r="Z6" s="62"/>
      <c r="AA6" s="62"/>
      <c r="AB6" s="62"/>
      <c r="AC6" s="62"/>
      <c r="AD6" s="62"/>
    </row>
    <row r="7" spans="1:30" s="56" customFormat="1" ht="16.5" customHeight="1">
      <c r="A7" s="57" t="s">
        <v>2</v>
      </c>
      <c r="B7" s="58"/>
      <c r="C7" s="58"/>
      <c r="D7" s="145" t="str">
        <f>IF('Input Quote Info'!$B$6&lt;&gt;"",'Input Quote Info'!$B$6," ")</f>
        <v>222 Business Lane</v>
      </c>
      <c r="E7" s="58"/>
      <c r="F7" s="58"/>
      <c r="G7" s="58"/>
      <c r="H7" s="58"/>
      <c r="I7" s="60"/>
      <c r="J7" s="58" t="s">
        <v>43</v>
      </c>
      <c r="K7" s="62"/>
      <c r="L7" s="62"/>
      <c r="M7" s="59" t="s">
        <v>102</v>
      </c>
      <c r="N7" s="62"/>
      <c r="O7" s="62"/>
      <c r="P7" s="62"/>
      <c r="Q7" s="62"/>
      <c r="R7" s="64"/>
      <c r="S7" s="62"/>
      <c r="T7" s="62"/>
      <c r="U7" s="62"/>
      <c r="V7" s="62"/>
      <c r="W7" s="62"/>
      <c r="X7" s="62"/>
      <c r="Y7" s="62"/>
      <c r="Z7" s="62"/>
      <c r="AA7" s="62"/>
      <c r="AB7" s="62"/>
      <c r="AC7" s="62"/>
      <c r="AD7" s="62"/>
    </row>
    <row r="8" spans="1:30" s="56" customFormat="1" ht="16.5" customHeight="1">
      <c r="A8" s="61" t="s">
        <v>43</v>
      </c>
      <c r="B8" s="62"/>
      <c r="C8" s="62"/>
      <c r="D8" s="7" t="str">
        <f>IF('Input Quote Info'!$B$7&lt;&gt;"",'Input Quote Info'!$B$7," ")</f>
        <v>Anytown, AK 09878</v>
      </c>
      <c r="E8" s="62"/>
      <c r="F8" s="62"/>
      <c r="G8" s="62"/>
      <c r="H8" s="62"/>
      <c r="I8" s="64"/>
      <c r="J8" s="78" t="s">
        <v>45</v>
      </c>
      <c r="K8" s="69"/>
      <c r="L8" s="69"/>
      <c r="M8" s="7" t="str">
        <f>IF('Input Quote Info'!$B$27&lt;&gt;"",'Input Quote Info'!$B$27," ")</f>
        <v>Rep Name</v>
      </c>
      <c r="N8" s="69"/>
      <c r="O8" s="69"/>
      <c r="P8" s="69"/>
      <c r="Q8" s="69"/>
      <c r="R8" s="144"/>
      <c r="S8" s="62"/>
      <c r="T8" s="62"/>
      <c r="U8" s="62"/>
      <c r="V8" s="62"/>
      <c r="W8" s="62"/>
      <c r="X8" s="62"/>
      <c r="Y8" s="62"/>
      <c r="Z8" s="62"/>
      <c r="AA8" s="62"/>
      <c r="AB8" s="62"/>
      <c r="AC8" s="62"/>
      <c r="AD8" s="62"/>
    </row>
    <row r="9" spans="1:30" s="56" customFormat="1" ht="16.5" customHeight="1">
      <c r="A9" s="57" t="s">
        <v>44</v>
      </c>
      <c r="B9" s="58"/>
      <c r="C9" s="58"/>
      <c r="D9" s="145" t="str">
        <f>IF('Input Quote Info'!$B$8&lt;&gt;"",'Input Quote Info'!$B$8," ")</f>
        <v>Contact Name</v>
      </c>
      <c r="E9" s="58"/>
      <c r="F9" s="58"/>
      <c r="G9" s="58"/>
      <c r="H9" s="58"/>
      <c r="I9" s="60"/>
      <c r="J9" s="57" t="s">
        <v>46</v>
      </c>
      <c r="K9" s="58"/>
      <c r="L9" s="58"/>
      <c r="M9" s="145" t="str">
        <f>IF('Input Quote Info'!$B$28&lt;&gt;"",'Input Quote Info'!$B$28," ")</f>
        <v>Rep phone</v>
      </c>
      <c r="N9" s="58"/>
      <c r="O9" s="58"/>
      <c r="P9" s="58"/>
      <c r="Q9" s="58"/>
      <c r="R9" s="60"/>
      <c r="S9" s="62"/>
      <c r="T9" s="62"/>
      <c r="U9" s="62"/>
      <c r="V9" s="62"/>
      <c r="W9" s="62"/>
      <c r="X9" s="62"/>
      <c r="Y9" s="62"/>
      <c r="Z9" s="62"/>
      <c r="AA9" s="62"/>
      <c r="AB9" s="62"/>
      <c r="AC9" s="62"/>
      <c r="AD9" s="62"/>
    </row>
    <row r="10" spans="1:30" s="56" customFormat="1" ht="16.5" customHeight="1">
      <c r="A10" s="57" t="s">
        <v>46</v>
      </c>
      <c r="B10" s="58"/>
      <c r="C10" s="58"/>
      <c r="D10" s="145" t="str">
        <f>IF('Input Quote Info'!$B$9&lt;&gt;"",'Input Quote Info'!$B$9," ")</f>
        <v>800-988-7373</v>
      </c>
      <c r="E10" s="58"/>
      <c r="F10" s="58"/>
      <c r="G10" s="58"/>
      <c r="H10" s="58"/>
      <c r="I10" s="60"/>
      <c r="J10" s="62" t="s">
        <v>48</v>
      </c>
      <c r="K10" s="58"/>
      <c r="L10" s="58"/>
      <c r="M10" s="145" t="str">
        <f>IF('Input Quote Info'!$B$29&lt;&gt;"",'Input Quote Info'!$B$29," ")</f>
        <v> </v>
      </c>
      <c r="N10" s="58"/>
      <c r="O10" s="58"/>
      <c r="P10" s="58"/>
      <c r="Q10" s="58"/>
      <c r="R10" s="60"/>
      <c r="S10" s="62"/>
      <c r="T10" s="62"/>
      <c r="U10" s="62"/>
      <c r="V10" s="62"/>
      <c r="W10" s="62"/>
      <c r="X10" s="62"/>
      <c r="Y10" s="62"/>
      <c r="Z10" s="62"/>
      <c r="AA10" s="62"/>
      <c r="AB10" s="62"/>
      <c r="AC10" s="62"/>
      <c r="AD10" s="62"/>
    </row>
    <row r="11" spans="1:30" s="56" customFormat="1" ht="16.5" customHeight="1">
      <c r="A11" s="61" t="s">
        <v>47</v>
      </c>
      <c r="B11" s="62"/>
      <c r="C11" s="62"/>
      <c r="D11" s="145" t="str">
        <f>IF('Input Quote Info'!$B$10&lt;&gt;"",'Input Quote Info'!$B$10," ")</f>
        <v>800-564-1234</v>
      </c>
      <c r="E11" s="62"/>
      <c r="F11" s="62"/>
      <c r="G11" s="62"/>
      <c r="H11" s="62"/>
      <c r="I11" s="64"/>
      <c r="J11" s="69" t="s">
        <v>49</v>
      </c>
      <c r="K11" s="62"/>
      <c r="L11" s="62"/>
      <c r="M11" s="145" t="str">
        <f>IF('Input Quote Info'!$B$30&lt;&gt;"",'Input Quote Info'!$B$30," ")</f>
        <v> </v>
      </c>
      <c r="N11" s="62"/>
      <c r="O11" s="62"/>
      <c r="P11" s="62"/>
      <c r="Q11" s="62"/>
      <c r="R11" s="64"/>
      <c r="S11" s="62"/>
      <c r="T11" s="62"/>
      <c r="U11" s="62"/>
      <c r="V11" s="62"/>
      <c r="W11" s="62"/>
      <c r="X11" s="62"/>
      <c r="Y11" s="62"/>
      <c r="Z11" s="62"/>
      <c r="AA11" s="62"/>
      <c r="AB11" s="62"/>
      <c r="AC11" s="62"/>
      <c r="AD11" s="62"/>
    </row>
    <row r="12" spans="1:30" s="56" customFormat="1" ht="16.5" customHeight="1">
      <c r="A12" s="57" t="s">
        <v>69</v>
      </c>
      <c r="B12" s="58"/>
      <c r="C12" s="58"/>
      <c r="D12" s="58"/>
      <c r="E12" s="58"/>
      <c r="F12" s="58"/>
      <c r="G12" s="58"/>
      <c r="H12" s="58"/>
      <c r="I12" s="58"/>
      <c r="J12" s="58"/>
      <c r="K12" s="58"/>
      <c r="L12" s="58"/>
      <c r="M12" s="59"/>
      <c r="N12" s="58"/>
      <c r="O12" s="58"/>
      <c r="P12" s="58"/>
      <c r="Q12" s="58"/>
      <c r="R12" s="60"/>
      <c r="S12" s="62"/>
      <c r="T12" s="62"/>
      <c r="U12" s="62"/>
      <c r="V12" s="62"/>
      <c r="W12" s="62"/>
      <c r="X12" s="62"/>
      <c r="Y12" s="62"/>
      <c r="Z12" s="62"/>
      <c r="AA12" s="62"/>
      <c r="AB12" s="62"/>
      <c r="AC12" s="62"/>
      <c r="AD12" s="62"/>
    </row>
    <row r="13" spans="1:30" s="56" customFormat="1" ht="16.5" customHeight="1">
      <c r="A13" s="89" t="s">
        <v>50</v>
      </c>
      <c r="B13" s="65"/>
      <c r="C13" s="65"/>
      <c r="D13" s="65"/>
      <c r="E13" s="65"/>
      <c r="F13" s="65"/>
      <c r="G13" s="65"/>
      <c r="H13" s="65"/>
      <c r="I13" s="65"/>
      <c r="J13" s="65"/>
      <c r="K13" s="65"/>
      <c r="L13" s="65"/>
      <c r="M13" s="65"/>
      <c r="N13" s="65"/>
      <c r="O13" s="65"/>
      <c r="P13" s="65"/>
      <c r="Q13" s="65"/>
      <c r="R13" s="66"/>
      <c r="S13" s="62"/>
      <c r="T13" s="62"/>
      <c r="U13" s="62"/>
      <c r="V13" s="62"/>
      <c r="W13" s="62"/>
      <c r="X13" s="62"/>
      <c r="Y13" s="62"/>
      <c r="Z13" s="62"/>
      <c r="AA13" s="62"/>
      <c r="AB13" s="62"/>
      <c r="AC13" s="62"/>
      <c r="AD13" s="62"/>
    </row>
    <row r="14" spans="1:30" s="56" customFormat="1" ht="16.5" customHeight="1">
      <c r="A14" s="57" t="s">
        <v>51</v>
      </c>
      <c r="B14" s="58"/>
      <c r="C14" s="58"/>
      <c r="D14" s="58"/>
      <c r="E14" s="58"/>
      <c r="F14" s="58" t="s">
        <v>52</v>
      </c>
      <c r="G14" s="58"/>
      <c r="H14" s="58"/>
      <c r="I14" s="58" t="s">
        <v>53</v>
      </c>
      <c r="J14" s="58"/>
      <c r="K14" s="58"/>
      <c r="L14" s="58" t="s">
        <v>54</v>
      </c>
      <c r="M14" s="58"/>
      <c r="N14" s="58"/>
      <c r="O14" s="58" t="s">
        <v>55</v>
      </c>
      <c r="P14" s="58"/>
      <c r="Q14" s="58"/>
      <c r="R14" s="60"/>
      <c r="S14" s="62"/>
      <c r="T14" s="62"/>
      <c r="U14" s="62"/>
      <c r="V14" s="62"/>
      <c r="W14" s="62"/>
      <c r="X14" s="62"/>
      <c r="Y14" s="62"/>
      <c r="Z14" s="62"/>
      <c r="AA14" s="62"/>
      <c r="AB14" s="62"/>
      <c r="AC14" s="62"/>
      <c r="AD14" s="62"/>
    </row>
    <row r="15" spans="1:30" s="56" customFormat="1" ht="16.5" customHeight="1">
      <c r="A15" s="57" t="s">
        <v>56</v>
      </c>
      <c r="B15" s="58"/>
      <c r="C15" s="58"/>
      <c r="D15" s="58"/>
      <c r="E15" s="67"/>
      <c r="F15" s="58" t="s">
        <v>57</v>
      </c>
      <c r="G15" s="58"/>
      <c r="H15" s="58" t="s">
        <v>58</v>
      </c>
      <c r="I15" s="58"/>
      <c r="J15" s="58" t="s">
        <v>59</v>
      </c>
      <c r="K15" s="58" t="s">
        <v>60</v>
      </c>
      <c r="L15" s="58"/>
      <c r="M15" s="58"/>
      <c r="N15" s="58"/>
      <c r="O15" s="58" t="s">
        <v>61</v>
      </c>
      <c r="P15" s="58"/>
      <c r="Q15" s="58"/>
      <c r="R15" s="60"/>
      <c r="S15" s="62"/>
      <c r="T15" s="62"/>
      <c r="U15" s="62"/>
      <c r="V15" s="62"/>
      <c r="W15" s="62"/>
      <c r="X15" s="62"/>
      <c r="Y15" s="62"/>
      <c r="Z15" s="62"/>
      <c r="AA15" s="62"/>
      <c r="AB15" s="62"/>
      <c r="AC15" s="62"/>
      <c r="AD15" s="62"/>
    </row>
    <row r="16" spans="1:30" s="56" customFormat="1" ht="16.5" customHeight="1">
      <c r="A16" s="90" t="s">
        <v>62</v>
      </c>
      <c r="B16" s="65"/>
      <c r="C16" s="65"/>
      <c r="D16" s="65"/>
      <c r="E16" s="65"/>
      <c r="F16" s="65"/>
      <c r="G16" s="65"/>
      <c r="H16" s="65"/>
      <c r="I16" s="65"/>
      <c r="J16" s="65"/>
      <c r="K16" s="65"/>
      <c r="L16" s="65"/>
      <c r="M16" s="65"/>
      <c r="N16" s="65"/>
      <c r="O16" s="65"/>
      <c r="P16" s="65"/>
      <c r="Q16" s="65"/>
      <c r="R16" s="66"/>
      <c r="S16" s="62"/>
      <c r="T16" s="62"/>
      <c r="U16" s="62"/>
      <c r="V16" s="62"/>
      <c r="W16" s="62"/>
      <c r="X16" s="62"/>
      <c r="Y16" s="62"/>
      <c r="Z16" s="62"/>
      <c r="AA16" s="62"/>
      <c r="AB16" s="62"/>
      <c r="AC16" s="62"/>
      <c r="AD16" s="62"/>
    </row>
    <row r="17" spans="1:30" s="56" customFormat="1" ht="16.5" customHeight="1">
      <c r="A17" s="57" t="s">
        <v>42</v>
      </c>
      <c r="B17" s="58"/>
      <c r="C17" s="58"/>
      <c r="D17" s="58"/>
      <c r="E17" s="58"/>
      <c r="F17" s="58"/>
      <c r="G17" s="58"/>
      <c r="H17" s="58"/>
      <c r="I17" s="58"/>
      <c r="J17" s="58" t="s">
        <v>63</v>
      </c>
      <c r="K17" s="58"/>
      <c r="L17" s="58"/>
      <c r="M17" s="58"/>
      <c r="N17" s="58"/>
      <c r="O17" s="58"/>
      <c r="P17" s="58"/>
      <c r="Q17" s="58"/>
      <c r="R17" s="60"/>
      <c r="S17" s="62"/>
      <c r="T17" s="62"/>
      <c r="U17" s="62"/>
      <c r="V17" s="62"/>
      <c r="W17" s="62"/>
      <c r="X17" s="62"/>
      <c r="Y17" s="62"/>
      <c r="Z17" s="62"/>
      <c r="AA17" s="62"/>
      <c r="AB17" s="62"/>
      <c r="AC17" s="62"/>
      <c r="AD17" s="62"/>
    </row>
    <row r="18" spans="1:30" s="56" customFormat="1" ht="16.5" customHeight="1">
      <c r="A18" s="57" t="s">
        <v>42</v>
      </c>
      <c r="B18" s="58"/>
      <c r="C18" s="58"/>
      <c r="D18" s="58"/>
      <c r="E18" s="58"/>
      <c r="F18" s="58"/>
      <c r="G18" s="58"/>
      <c r="H18" s="58"/>
      <c r="I18" s="58"/>
      <c r="J18" s="58" t="s">
        <v>63</v>
      </c>
      <c r="K18" s="58"/>
      <c r="L18" s="58"/>
      <c r="M18" s="58"/>
      <c r="N18" s="58"/>
      <c r="O18" s="58"/>
      <c r="P18" s="58"/>
      <c r="Q18" s="58"/>
      <c r="R18" s="60"/>
      <c r="S18" s="62"/>
      <c r="T18" s="62"/>
      <c r="U18" s="62"/>
      <c r="V18" s="62"/>
      <c r="W18" s="62"/>
      <c r="X18" s="62"/>
      <c r="Y18" s="62"/>
      <c r="Z18" s="62"/>
      <c r="AA18" s="62"/>
      <c r="AB18" s="62"/>
      <c r="AC18" s="62"/>
      <c r="AD18" s="62"/>
    </row>
    <row r="19" spans="1:30" s="56" customFormat="1" ht="16.5" customHeight="1">
      <c r="A19" s="90" t="s">
        <v>64</v>
      </c>
      <c r="B19" s="72"/>
      <c r="C19" s="72"/>
      <c r="D19" s="65"/>
      <c r="E19" s="65"/>
      <c r="F19" s="65"/>
      <c r="G19" s="65"/>
      <c r="H19" s="65"/>
      <c r="I19" s="65"/>
      <c r="J19" s="71" t="s">
        <v>73</v>
      </c>
      <c r="K19" s="65"/>
      <c r="L19" s="65"/>
      <c r="M19" s="65"/>
      <c r="N19" s="65"/>
      <c r="O19" s="65"/>
      <c r="P19" s="65"/>
      <c r="Q19" s="65"/>
      <c r="R19" s="66"/>
      <c r="S19" s="62"/>
      <c r="T19" s="62"/>
      <c r="U19" s="62"/>
      <c r="V19" s="62"/>
      <c r="W19" s="62"/>
      <c r="X19" s="62"/>
      <c r="Y19" s="62"/>
      <c r="Z19" s="62"/>
      <c r="AA19" s="62"/>
      <c r="AB19" s="62"/>
      <c r="AC19" s="62"/>
      <c r="AD19" s="62"/>
    </row>
    <row r="20" spans="1:30" s="56" customFormat="1" ht="16.5" customHeight="1">
      <c r="A20" s="78" t="s">
        <v>65</v>
      </c>
      <c r="B20" s="69"/>
      <c r="C20" s="193" t="str">
        <f>'Input Quote Info'!B11</f>
        <v>Equipment description</v>
      </c>
      <c r="D20" s="193"/>
      <c r="E20" s="193"/>
      <c r="F20" s="193"/>
      <c r="G20" s="193"/>
      <c r="H20" s="193"/>
      <c r="I20" s="193"/>
      <c r="J20" s="193"/>
      <c r="K20" s="194"/>
      <c r="L20" s="58" t="s">
        <v>75</v>
      </c>
      <c r="M20" s="94"/>
      <c r="N20" s="75"/>
      <c r="O20" s="58"/>
      <c r="P20" s="74"/>
      <c r="Q20" s="58"/>
      <c r="R20" s="91"/>
      <c r="S20" s="62"/>
      <c r="T20" s="62"/>
      <c r="U20" s="62"/>
      <c r="V20" s="62"/>
      <c r="W20" s="62"/>
      <c r="X20" s="62"/>
      <c r="Y20" s="62"/>
      <c r="Z20" s="62"/>
      <c r="AA20" s="62"/>
      <c r="AB20" s="62"/>
      <c r="AC20" s="62"/>
      <c r="AD20" s="62"/>
    </row>
    <row r="21" spans="1:30" s="56" customFormat="1" ht="16.5" customHeight="1">
      <c r="A21" s="143"/>
      <c r="B21" s="70"/>
      <c r="C21" s="195" t="str">
        <f>IF('Input Quote Info'!B12&lt;&gt;"",'Input Quote Info'!B12," ")</f>
        <v> </v>
      </c>
      <c r="D21" s="195"/>
      <c r="E21" s="195"/>
      <c r="F21" s="195"/>
      <c r="G21" s="195"/>
      <c r="H21" s="195"/>
      <c r="I21" s="195"/>
      <c r="J21" s="195"/>
      <c r="K21" s="196"/>
      <c r="L21" s="58" t="s">
        <v>74</v>
      </c>
      <c r="M21" s="93"/>
      <c r="N21" s="58"/>
      <c r="O21" s="58"/>
      <c r="P21" s="58"/>
      <c r="Q21" s="58"/>
      <c r="R21" s="60"/>
      <c r="S21" s="62"/>
      <c r="T21" s="62"/>
      <c r="U21" s="62"/>
      <c r="V21" s="62"/>
      <c r="W21" s="62"/>
      <c r="X21" s="62"/>
      <c r="Y21" s="62"/>
      <c r="Z21" s="62"/>
      <c r="AA21" s="62"/>
      <c r="AB21" s="62"/>
      <c r="AC21" s="62"/>
      <c r="AD21" s="62"/>
    </row>
    <row r="22" spans="1:30" s="56" customFormat="1" ht="16.5" customHeight="1">
      <c r="A22" s="143" t="s">
        <v>72</v>
      </c>
      <c r="B22" s="70"/>
      <c r="C22" s="197">
        <f>'Input Quote Info'!B13</f>
        <v>10000</v>
      </c>
      <c r="D22" s="197"/>
      <c r="E22" s="197"/>
      <c r="F22" s="197"/>
      <c r="G22" s="62"/>
      <c r="H22" s="62"/>
      <c r="I22" s="62"/>
      <c r="K22" s="70"/>
      <c r="L22" s="57" t="s">
        <v>85</v>
      </c>
      <c r="M22" s="58"/>
      <c r="N22" s="142"/>
      <c r="O22" s="142"/>
      <c r="P22" s="58" t="s">
        <v>58</v>
      </c>
      <c r="Q22" s="142"/>
      <c r="R22" s="60" t="s">
        <v>59</v>
      </c>
      <c r="S22" s="62"/>
      <c r="T22" s="62"/>
      <c r="U22" s="62"/>
      <c r="V22" s="62"/>
      <c r="W22" s="62"/>
      <c r="X22" s="62"/>
      <c r="Y22" s="62"/>
      <c r="Z22" s="62"/>
      <c r="AA22" s="62"/>
      <c r="AB22" s="62"/>
      <c r="AC22" s="62"/>
      <c r="AD22" s="62"/>
    </row>
    <row r="23" spans="1:30" s="56" customFormat="1" ht="16.5" customHeight="1">
      <c r="A23" s="79"/>
      <c r="B23" s="80"/>
      <c r="C23" s="81"/>
      <c r="D23" s="81"/>
      <c r="E23" s="81"/>
      <c r="F23" s="81"/>
      <c r="G23" s="80"/>
      <c r="H23" s="80"/>
      <c r="I23" s="80"/>
      <c r="J23" s="80"/>
      <c r="K23" s="80"/>
      <c r="L23" s="80"/>
      <c r="M23" s="80"/>
      <c r="N23" s="80"/>
      <c r="O23" s="80"/>
      <c r="P23" s="80"/>
      <c r="Q23" s="80"/>
      <c r="R23" s="82"/>
      <c r="S23" s="62"/>
      <c r="T23" s="62"/>
      <c r="U23" s="62"/>
      <c r="V23" s="62"/>
      <c r="W23" s="62"/>
      <c r="X23" s="62"/>
      <c r="Y23" s="62"/>
      <c r="Z23" s="62"/>
      <c r="AA23" s="62"/>
      <c r="AB23" s="62"/>
      <c r="AC23" s="62"/>
      <c r="AD23" s="62"/>
    </row>
    <row r="24" spans="1:30" s="56" customFormat="1" ht="15" customHeight="1">
      <c r="A24" s="61"/>
      <c r="B24" s="62"/>
      <c r="C24" s="62"/>
      <c r="D24" s="62"/>
      <c r="E24" s="62"/>
      <c r="F24" s="62"/>
      <c r="G24" s="62"/>
      <c r="H24" s="62"/>
      <c r="I24" s="62"/>
      <c r="J24" s="62"/>
      <c r="K24" s="62"/>
      <c r="L24" s="62"/>
      <c r="M24" s="62"/>
      <c r="N24" s="62"/>
      <c r="O24" s="62"/>
      <c r="P24" s="62"/>
      <c r="Q24" s="62"/>
      <c r="R24" s="64"/>
      <c r="S24" s="62"/>
      <c r="T24" s="62"/>
      <c r="U24" s="62"/>
      <c r="V24" s="62"/>
      <c r="W24" s="62"/>
      <c r="X24" s="62"/>
      <c r="Y24" s="62"/>
      <c r="Z24" s="62"/>
      <c r="AA24" s="62"/>
      <c r="AB24" s="62"/>
      <c r="AC24" s="62"/>
      <c r="AD24" s="62"/>
    </row>
    <row r="25" spans="1:30" s="56" customFormat="1" ht="15" customHeight="1">
      <c r="A25" s="61"/>
      <c r="B25" s="62"/>
      <c r="C25" s="62"/>
      <c r="D25" s="62"/>
      <c r="E25" s="62"/>
      <c r="F25" s="62"/>
      <c r="G25" s="62"/>
      <c r="H25" s="62"/>
      <c r="I25" s="62"/>
      <c r="J25" s="62"/>
      <c r="K25" s="62"/>
      <c r="L25" s="62"/>
      <c r="M25" s="62"/>
      <c r="N25" s="62"/>
      <c r="O25" s="62"/>
      <c r="P25" s="62"/>
      <c r="Q25" s="62"/>
      <c r="R25" s="64"/>
      <c r="S25" s="62"/>
      <c r="T25" s="62"/>
      <c r="U25" s="62"/>
      <c r="V25" s="62"/>
      <c r="W25" s="62"/>
      <c r="X25" s="62"/>
      <c r="Y25" s="62"/>
      <c r="Z25" s="62"/>
      <c r="AA25" s="62"/>
      <c r="AB25" s="62"/>
      <c r="AC25" s="62"/>
      <c r="AD25" s="62"/>
    </row>
    <row r="26" spans="1:30" ht="10.5">
      <c r="A26" s="76"/>
      <c r="B26" s="52"/>
      <c r="C26" s="52"/>
      <c r="D26" s="52"/>
      <c r="E26" s="52"/>
      <c r="F26" s="52"/>
      <c r="G26" s="52"/>
      <c r="H26" s="52"/>
      <c r="I26" s="52"/>
      <c r="J26" s="52"/>
      <c r="K26" s="52"/>
      <c r="L26" s="52"/>
      <c r="M26" s="52"/>
      <c r="N26" s="52"/>
      <c r="O26" s="52"/>
      <c r="P26" s="52"/>
      <c r="Q26" s="52"/>
      <c r="R26" s="77"/>
      <c r="S26" s="52"/>
      <c r="T26" s="52"/>
      <c r="U26" s="52"/>
      <c r="V26" s="52"/>
      <c r="W26" s="52"/>
      <c r="X26" s="52"/>
      <c r="Y26" s="52"/>
      <c r="Z26" s="52"/>
      <c r="AA26" s="52"/>
      <c r="AB26" s="52"/>
      <c r="AC26" s="52"/>
      <c r="AD26" s="52"/>
    </row>
    <row r="27" spans="1:30" ht="10.5">
      <c r="A27" s="76"/>
      <c r="B27" s="52"/>
      <c r="C27" s="52"/>
      <c r="D27" s="52"/>
      <c r="E27" s="52"/>
      <c r="F27" s="52"/>
      <c r="G27" s="52"/>
      <c r="H27" s="52"/>
      <c r="I27" s="52"/>
      <c r="J27" s="52"/>
      <c r="K27" s="52"/>
      <c r="L27" s="52"/>
      <c r="M27" s="52"/>
      <c r="N27" s="52"/>
      <c r="O27" s="52"/>
      <c r="P27" s="52"/>
      <c r="Q27" s="52"/>
      <c r="R27" s="77"/>
      <c r="S27" s="52"/>
      <c r="T27" s="52"/>
      <c r="U27" s="52"/>
      <c r="V27" s="52"/>
      <c r="W27" s="52"/>
      <c r="X27" s="52"/>
      <c r="Y27" s="52"/>
      <c r="Z27" s="52"/>
      <c r="AA27" s="52"/>
      <c r="AB27" s="52"/>
      <c r="AC27" s="52"/>
      <c r="AD27" s="52"/>
    </row>
    <row r="28" spans="1:30" ht="10.5">
      <c r="A28" s="76"/>
      <c r="B28" s="52"/>
      <c r="C28" s="52"/>
      <c r="D28" s="52"/>
      <c r="E28" s="52"/>
      <c r="F28" s="52"/>
      <c r="G28" s="52"/>
      <c r="H28" s="52"/>
      <c r="I28" s="52"/>
      <c r="J28" s="52"/>
      <c r="K28" s="52"/>
      <c r="L28" s="52"/>
      <c r="M28" s="52"/>
      <c r="N28" s="52"/>
      <c r="O28" s="52"/>
      <c r="P28" s="52"/>
      <c r="Q28" s="52"/>
      <c r="R28" s="77"/>
      <c r="S28" s="52"/>
      <c r="T28" s="52"/>
      <c r="U28" s="52"/>
      <c r="V28" s="52"/>
      <c r="W28" s="52"/>
      <c r="X28" s="52"/>
      <c r="Y28" s="52"/>
      <c r="Z28" s="52"/>
      <c r="AA28" s="52"/>
      <c r="AB28" s="52"/>
      <c r="AC28" s="52"/>
      <c r="AD28" s="52"/>
    </row>
    <row r="29" spans="1:30" ht="10.5">
      <c r="A29" s="76"/>
      <c r="B29" s="52"/>
      <c r="C29" s="52"/>
      <c r="D29" s="52"/>
      <c r="E29" s="52"/>
      <c r="F29" s="52"/>
      <c r="G29" s="52"/>
      <c r="H29" s="52"/>
      <c r="I29" s="52"/>
      <c r="J29" s="52"/>
      <c r="K29" s="52"/>
      <c r="L29" s="52"/>
      <c r="M29" s="52"/>
      <c r="N29" s="52"/>
      <c r="O29" s="52"/>
      <c r="P29" s="52"/>
      <c r="Q29" s="52"/>
      <c r="R29" s="77"/>
      <c r="S29" s="52"/>
      <c r="T29" s="52"/>
      <c r="U29" s="52"/>
      <c r="V29" s="52"/>
      <c r="W29" s="52"/>
      <c r="X29" s="52"/>
      <c r="Y29" s="52"/>
      <c r="Z29" s="52"/>
      <c r="AA29" s="52"/>
      <c r="AB29" s="52"/>
      <c r="AC29" s="52"/>
      <c r="AD29" s="52"/>
    </row>
    <row r="30" spans="1:30" ht="10.5">
      <c r="A30" s="76"/>
      <c r="B30" s="52"/>
      <c r="C30" s="52"/>
      <c r="D30" s="52"/>
      <c r="E30" s="52"/>
      <c r="F30" s="52"/>
      <c r="G30" s="52"/>
      <c r="H30" s="52"/>
      <c r="I30" s="52"/>
      <c r="J30" s="52"/>
      <c r="K30" s="52"/>
      <c r="L30" s="52"/>
      <c r="M30" s="52"/>
      <c r="N30" s="52"/>
      <c r="O30" s="52"/>
      <c r="P30" s="52"/>
      <c r="Q30" s="52"/>
      <c r="R30" s="77"/>
      <c r="S30" s="52"/>
      <c r="T30" s="52"/>
      <c r="U30" s="52"/>
      <c r="V30" s="52"/>
      <c r="W30" s="52"/>
      <c r="X30" s="52"/>
      <c r="Y30" s="52"/>
      <c r="Z30" s="52"/>
      <c r="AA30" s="52"/>
      <c r="AB30" s="52"/>
      <c r="AC30" s="52"/>
      <c r="AD30" s="52"/>
    </row>
    <row r="31" spans="1:30" ht="10.5">
      <c r="A31" s="76"/>
      <c r="B31" s="52"/>
      <c r="C31" s="52"/>
      <c r="D31" s="52"/>
      <c r="E31" s="52"/>
      <c r="F31" s="52"/>
      <c r="G31" s="52"/>
      <c r="H31" s="52"/>
      <c r="I31" s="52"/>
      <c r="J31" s="52"/>
      <c r="K31" s="52"/>
      <c r="L31" s="52"/>
      <c r="M31" s="52"/>
      <c r="N31" s="52"/>
      <c r="O31" s="52"/>
      <c r="P31" s="52"/>
      <c r="Q31" s="52"/>
      <c r="R31" s="77"/>
      <c r="S31" s="52"/>
      <c r="T31" s="52"/>
      <c r="U31" s="52"/>
      <c r="V31" s="52"/>
      <c r="W31" s="52"/>
      <c r="X31" s="52"/>
      <c r="Y31" s="52"/>
      <c r="Z31" s="52"/>
      <c r="AA31" s="52"/>
      <c r="AB31" s="52"/>
      <c r="AC31" s="52"/>
      <c r="AD31" s="52"/>
    </row>
    <row r="32" spans="1:30" ht="10.5">
      <c r="A32" s="76"/>
      <c r="B32" s="52"/>
      <c r="C32" s="52"/>
      <c r="D32" s="52"/>
      <c r="E32" s="52"/>
      <c r="F32" s="52"/>
      <c r="G32" s="52"/>
      <c r="H32" s="52"/>
      <c r="I32" s="52"/>
      <c r="J32" s="52"/>
      <c r="K32" s="52"/>
      <c r="L32" s="52"/>
      <c r="M32" s="52"/>
      <c r="N32" s="52"/>
      <c r="O32" s="52"/>
      <c r="P32" s="52"/>
      <c r="Q32" s="52"/>
      <c r="R32" s="77"/>
      <c r="S32" s="52"/>
      <c r="T32" s="52"/>
      <c r="U32" s="52"/>
      <c r="V32" s="52"/>
      <c r="W32" s="52"/>
      <c r="X32" s="52"/>
      <c r="Y32" s="52"/>
      <c r="Z32" s="52"/>
      <c r="AA32" s="52"/>
      <c r="AB32" s="52"/>
      <c r="AC32" s="52"/>
      <c r="AD32" s="52"/>
    </row>
    <row r="33" spans="1:30" ht="10.5">
      <c r="A33" s="76"/>
      <c r="B33" s="52"/>
      <c r="C33" s="52"/>
      <c r="D33" s="52"/>
      <c r="E33" s="52"/>
      <c r="F33" s="52"/>
      <c r="G33" s="52"/>
      <c r="H33" s="52"/>
      <c r="I33" s="52"/>
      <c r="J33" s="52"/>
      <c r="K33" s="52"/>
      <c r="L33" s="52"/>
      <c r="M33" s="52"/>
      <c r="N33" s="52"/>
      <c r="O33" s="52"/>
      <c r="P33" s="52"/>
      <c r="Q33" s="52"/>
      <c r="R33" s="77"/>
      <c r="S33" s="52"/>
      <c r="T33" s="52"/>
      <c r="U33" s="52"/>
      <c r="V33" s="52"/>
      <c r="W33" s="52"/>
      <c r="X33" s="52"/>
      <c r="Y33" s="52"/>
      <c r="Z33" s="52"/>
      <c r="AA33" s="52"/>
      <c r="AB33" s="52"/>
      <c r="AC33" s="52"/>
      <c r="AD33" s="52"/>
    </row>
    <row r="34" spans="1:30" ht="10.5">
      <c r="A34" s="76"/>
      <c r="B34" s="52"/>
      <c r="C34" s="52"/>
      <c r="D34" s="52"/>
      <c r="E34" s="52"/>
      <c r="F34" s="52"/>
      <c r="G34" s="52"/>
      <c r="H34" s="52"/>
      <c r="I34" s="52"/>
      <c r="J34" s="52"/>
      <c r="K34" s="52"/>
      <c r="L34" s="52"/>
      <c r="M34" s="52"/>
      <c r="N34" s="52"/>
      <c r="O34" s="52"/>
      <c r="P34" s="52"/>
      <c r="Q34" s="52"/>
      <c r="R34" s="77"/>
      <c r="S34" s="52"/>
      <c r="T34" s="52"/>
      <c r="U34" s="52"/>
      <c r="V34" s="52"/>
      <c r="W34" s="52"/>
      <c r="X34" s="52"/>
      <c r="Y34" s="52"/>
      <c r="Z34" s="52"/>
      <c r="AA34" s="52"/>
      <c r="AB34" s="52"/>
      <c r="AC34" s="52"/>
      <c r="AD34" s="52"/>
    </row>
    <row r="35" spans="1:30" ht="10.5">
      <c r="A35" s="76"/>
      <c r="B35" s="52"/>
      <c r="C35" s="52"/>
      <c r="D35" s="52"/>
      <c r="E35" s="52"/>
      <c r="F35" s="52"/>
      <c r="G35" s="52"/>
      <c r="H35" s="52"/>
      <c r="I35" s="52"/>
      <c r="J35" s="52"/>
      <c r="K35" s="52"/>
      <c r="L35" s="52"/>
      <c r="M35" s="52"/>
      <c r="N35" s="52"/>
      <c r="O35" s="52"/>
      <c r="P35" s="52"/>
      <c r="Q35" s="52"/>
      <c r="R35" s="77"/>
      <c r="S35" s="52"/>
      <c r="T35" s="52"/>
      <c r="U35" s="52"/>
      <c r="V35" s="52"/>
      <c r="W35" s="52"/>
      <c r="X35" s="52"/>
      <c r="Y35" s="52"/>
      <c r="Z35" s="52"/>
      <c r="AA35" s="52"/>
      <c r="AB35" s="52"/>
      <c r="AC35" s="52"/>
      <c r="AD35" s="52"/>
    </row>
    <row r="36" spans="1:30" ht="10.5">
      <c r="A36" s="76"/>
      <c r="B36" s="52"/>
      <c r="C36" s="52"/>
      <c r="D36" s="52"/>
      <c r="E36" s="52"/>
      <c r="F36" s="52"/>
      <c r="G36" s="52"/>
      <c r="H36" s="52"/>
      <c r="I36" s="52"/>
      <c r="J36" s="52"/>
      <c r="K36" s="52"/>
      <c r="L36" s="52"/>
      <c r="M36" s="52"/>
      <c r="N36" s="52"/>
      <c r="O36" s="52"/>
      <c r="P36" s="52"/>
      <c r="Q36" s="52"/>
      <c r="R36" s="77"/>
      <c r="S36" s="52"/>
      <c r="T36" s="52"/>
      <c r="U36" s="52"/>
      <c r="V36" s="52"/>
      <c r="W36" s="52"/>
      <c r="X36" s="52"/>
      <c r="Y36" s="52"/>
      <c r="Z36" s="52"/>
      <c r="AA36" s="52"/>
      <c r="AB36" s="52"/>
      <c r="AC36" s="52"/>
      <c r="AD36" s="52"/>
    </row>
    <row r="37" spans="1:30" ht="10.5">
      <c r="A37" s="76"/>
      <c r="B37" s="52"/>
      <c r="C37" s="52"/>
      <c r="D37" s="52"/>
      <c r="E37" s="52"/>
      <c r="F37" s="52"/>
      <c r="G37" s="52"/>
      <c r="H37" s="52"/>
      <c r="I37" s="52"/>
      <c r="J37" s="52"/>
      <c r="K37" s="52"/>
      <c r="L37" s="52"/>
      <c r="M37" s="52"/>
      <c r="N37" s="52"/>
      <c r="O37" s="52"/>
      <c r="P37" s="52"/>
      <c r="Q37" s="52"/>
      <c r="R37" s="77"/>
      <c r="S37" s="52"/>
      <c r="T37" s="52"/>
      <c r="U37" s="52"/>
      <c r="V37" s="52"/>
      <c r="W37" s="52"/>
      <c r="X37" s="52"/>
      <c r="Y37" s="52"/>
      <c r="Z37" s="52"/>
      <c r="AA37" s="52"/>
      <c r="AB37" s="52"/>
      <c r="AC37" s="52"/>
      <c r="AD37" s="52"/>
    </row>
    <row r="38" spans="1:28" ht="10.5">
      <c r="A38" s="76"/>
      <c r="B38" s="52"/>
      <c r="C38" s="52"/>
      <c r="D38" s="52"/>
      <c r="E38" s="52"/>
      <c r="F38" s="52"/>
      <c r="G38" s="52"/>
      <c r="H38" s="52"/>
      <c r="I38" s="52"/>
      <c r="J38" s="52"/>
      <c r="K38" s="52"/>
      <c r="L38" s="52"/>
      <c r="M38" s="52"/>
      <c r="N38" s="52"/>
      <c r="O38" s="52"/>
      <c r="P38" s="52"/>
      <c r="Q38" s="52"/>
      <c r="R38" s="77"/>
      <c r="S38" s="52"/>
      <c r="T38" s="52"/>
      <c r="U38" s="52"/>
      <c r="V38" s="52"/>
      <c r="W38" s="52"/>
      <c r="X38" s="52"/>
      <c r="Y38" s="52"/>
      <c r="Z38" s="52"/>
      <c r="AA38" s="52"/>
      <c r="AB38" s="52"/>
    </row>
    <row r="39" spans="1:28" ht="10.5">
      <c r="A39" s="76"/>
      <c r="B39" s="52"/>
      <c r="C39" s="52"/>
      <c r="D39" s="52"/>
      <c r="E39" s="52"/>
      <c r="F39" s="52"/>
      <c r="G39" s="52"/>
      <c r="H39" s="52"/>
      <c r="I39" s="52"/>
      <c r="J39" s="52"/>
      <c r="K39" s="52"/>
      <c r="L39" s="52"/>
      <c r="M39" s="52"/>
      <c r="N39" s="52"/>
      <c r="O39" s="52"/>
      <c r="P39" s="52"/>
      <c r="Q39" s="52"/>
      <c r="R39" s="77"/>
      <c r="S39" s="52"/>
      <c r="T39" s="52"/>
      <c r="U39" s="52"/>
      <c r="V39" s="52"/>
      <c r="W39" s="52"/>
      <c r="X39" s="52"/>
      <c r="Y39" s="52"/>
      <c r="Z39" s="52"/>
      <c r="AA39" s="52"/>
      <c r="AB39" s="52"/>
    </row>
    <row r="40" spans="1:28" ht="10.5">
      <c r="A40" s="76"/>
      <c r="B40" s="52"/>
      <c r="C40" s="52"/>
      <c r="D40" s="52"/>
      <c r="E40" s="52"/>
      <c r="F40" s="52"/>
      <c r="G40" s="52"/>
      <c r="H40" s="52"/>
      <c r="I40" s="52"/>
      <c r="J40" s="52"/>
      <c r="K40" s="52"/>
      <c r="L40" s="52"/>
      <c r="M40" s="52"/>
      <c r="N40" s="52"/>
      <c r="O40" s="52"/>
      <c r="P40" s="52"/>
      <c r="Q40" s="52"/>
      <c r="R40" s="77"/>
      <c r="S40" s="52"/>
      <c r="T40" s="52"/>
      <c r="U40" s="52"/>
      <c r="V40" s="52"/>
      <c r="W40" s="52"/>
      <c r="X40" s="52"/>
      <c r="Y40" s="52"/>
      <c r="Z40" s="52"/>
      <c r="AA40" s="52"/>
      <c r="AB40" s="52"/>
    </row>
    <row r="41" spans="1:28" ht="10.5">
      <c r="A41" s="76"/>
      <c r="B41" s="52"/>
      <c r="C41" s="52"/>
      <c r="D41" s="52"/>
      <c r="E41" s="52"/>
      <c r="F41" s="52"/>
      <c r="G41" s="52"/>
      <c r="H41" s="52"/>
      <c r="I41" s="52"/>
      <c r="J41" s="52"/>
      <c r="K41" s="52"/>
      <c r="L41" s="52"/>
      <c r="M41" s="52"/>
      <c r="N41" s="52"/>
      <c r="O41" s="52"/>
      <c r="P41" s="52"/>
      <c r="Q41" s="52"/>
      <c r="R41" s="77"/>
      <c r="S41" s="52"/>
      <c r="T41" s="52"/>
      <c r="U41" s="52"/>
      <c r="V41" s="52"/>
      <c r="W41" s="52"/>
      <c r="X41" s="52"/>
      <c r="Y41" s="52"/>
      <c r="Z41" s="52"/>
      <c r="AA41" s="52"/>
      <c r="AB41" s="52"/>
    </row>
    <row r="42" spans="1:28" ht="10.5">
      <c r="A42" s="76"/>
      <c r="B42" s="52"/>
      <c r="C42" s="52"/>
      <c r="D42" s="52"/>
      <c r="E42" s="52"/>
      <c r="F42" s="52"/>
      <c r="G42" s="52"/>
      <c r="H42" s="52"/>
      <c r="I42" s="52"/>
      <c r="J42" s="52"/>
      <c r="K42" s="52"/>
      <c r="L42" s="52"/>
      <c r="M42" s="52"/>
      <c r="N42" s="52"/>
      <c r="O42" s="52"/>
      <c r="P42" s="52"/>
      <c r="Q42" s="52"/>
      <c r="R42" s="77"/>
      <c r="S42" s="52"/>
      <c r="T42" s="52"/>
      <c r="U42" s="52"/>
      <c r="V42" s="52"/>
      <c r="W42" s="52"/>
      <c r="X42" s="52"/>
      <c r="Y42" s="52"/>
      <c r="Z42" s="52"/>
      <c r="AA42" s="52"/>
      <c r="AB42" s="52"/>
    </row>
    <row r="43" spans="1:28" s="56" customFormat="1" ht="19.5" customHeight="1">
      <c r="A43" s="92" t="s">
        <v>76</v>
      </c>
      <c r="B43" s="84"/>
      <c r="C43" s="83"/>
      <c r="D43" s="83"/>
      <c r="E43" s="83"/>
      <c r="F43" s="83"/>
      <c r="G43" s="83"/>
      <c r="H43" s="83"/>
      <c r="I43" s="83"/>
      <c r="J43" s="83" t="s">
        <v>77</v>
      </c>
      <c r="K43" s="83"/>
      <c r="L43" s="83"/>
      <c r="M43" s="83"/>
      <c r="N43" s="83"/>
      <c r="O43" s="83" t="s">
        <v>0</v>
      </c>
      <c r="P43" s="83"/>
      <c r="Q43" s="58"/>
      <c r="R43" s="60"/>
      <c r="S43" s="62"/>
      <c r="T43" s="62"/>
      <c r="U43" s="62"/>
      <c r="V43" s="62"/>
      <c r="W43" s="62"/>
      <c r="X43" s="62"/>
      <c r="Y43" s="62"/>
      <c r="Z43" s="62"/>
      <c r="AA43" s="62"/>
      <c r="AB43" s="62"/>
    </row>
    <row r="44" spans="1:28" ht="15" customHeight="1">
      <c r="A44" s="95"/>
      <c r="B44" s="95"/>
      <c r="C44" s="95"/>
      <c r="D44" s="95"/>
      <c r="E44" s="95"/>
      <c r="F44" s="95"/>
      <c r="G44" s="95"/>
      <c r="H44" s="95"/>
      <c r="I44" s="95"/>
      <c r="J44" s="95"/>
      <c r="K44" s="95"/>
      <c r="L44" s="95"/>
      <c r="M44" s="95"/>
      <c r="N44" s="95"/>
      <c r="O44" s="95"/>
      <c r="P44" s="95"/>
      <c r="Q44" s="95"/>
      <c r="R44" s="95"/>
      <c r="S44" s="52"/>
      <c r="T44" s="52"/>
      <c r="U44" s="52"/>
      <c r="V44" s="52"/>
      <c r="W44" s="52"/>
      <c r="X44" s="52"/>
      <c r="Y44" s="52"/>
      <c r="Z44" s="52"/>
      <c r="AA44" s="52"/>
      <c r="AB44" s="52"/>
    </row>
    <row r="45" spans="1:28" ht="15" customHeight="1">
      <c r="A45" s="95"/>
      <c r="B45" s="95"/>
      <c r="C45" s="95"/>
      <c r="D45" s="95"/>
      <c r="E45" s="95"/>
      <c r="F45" s="95"/>
      <c r="G45" s="95"/>
      <c r="H45" s="95"/>
      <c r="I45" s="95"/>
      <c r="J45" s="95"/>
      <c r="K45" s="95"/>
      <c r="L45" s="95"/>
      <c r="M45" s="95"/>
      <c r="N45" s="95"/>
      <c r="O45" s="95"/>
      <c r="P45" s="95"/>
      <c r="Q45" s="95"/>
      <c r="R45" s="95"/>
      <c r="S45" s="52"/>
      <c r="T45" s="52"/>
      <c r="U45" s="52"/>
      <c r="V45" s="52"/>
      <c r="W45" s="52"/>
      <c r="X45" s="52"/>
      <c r="Y45" s="52"/>
      <c r="Z45" s="52"/>
      <c r="AA45" s="52"/>
      <c r="AB45" s="52"/>
    </row>
    <row r="46" spans="1:28" s="56" customFormat="1" ht="15" customHeight="1">
      <c r="A46" s="198" t="s">
        <v>140</v>
      </c>
      <c r="B46" s="198"/>
      <c r="C46" s="198"/>
      <c r="D46" s="198"/>
      <c r="E46" s="198"/>
      <c r="F46" s="198"/>
      <c r="G46" s="198"/>
      <c r="H46" s="198"/>
      <c r="I46" s="198"/>
      <c r="J46" s="198"/>
      <c r="K46" s="198"/>
      <c r="L46" s="198"/>
      <c r="M46" s="198"/>
      <c r="N46" s="198"/>
      <c r="O46" s="198"/>
      <c r="P46" s="198"/>
      <c r="Q46" s="198"/>
      <c r="R46" s="198"/>
      <c r="S46" s="62"/>
      <c r="T46" s="62"/>
      <c r="U46" s="62"/>
      <c r="V46" s="62"/>
      <c r="W46" s="62"/>
      <c r="X46" s="62"/>
      <c r="Y46" s="62"/>
      <c r="Z46" s="62"/>
      <c r="AA46" s="62"/>
      <c r="AB46" s="62"/>
    </row>
    <row r="47" spans="1:28" s="56" customFormat="1" ht="15" customHeight="1">
      <c r="A47" s="199" t="s">
        <v>78</v>
      </c>
      <c r="B47" s="199"/>
      <c r="C47" s="199"/>
      <c r="D47" s="199"/>
      <c r="E47" s="199"/>
      <c r="F47" s="199"/>
      <c r="G47" s="199"/>
      <c r="H47" s="199"/>
      <c r="I47" s="199"/>
      <c r="J47" s="199"/>
      <c r="K47" s="199"/>
      <c r="L47" s="199"/>
      <c r="M47" s="199"/>
      <c r="N47" s="199"/>
      <c r="O47" s="199"/>
      <c r="P47" s="199"/>
      <c r="Q47" s="199"/>
      <c r="R47" s="199"/>
      <c r="S47" s="62"/>
      <c r="T47" s="62"/>
      <c r="U47" s="62"/>
      <c r="V47" s="62"/>
      <c r="W47" s="62"/>
      <c r="X47" s="62"/>
      <c r="Y47" s="62"/>
      <c r="Z47" s="62"/>
      <c r="AA47" s="62"/>
      <c r="AB47" s="62"/>
    </row>
    <row r="48" spans="1:28" s="56" customFormat="1" ht="15" customHeight="1">
      <c r="A48" s="192" t="s">
        <v>139</v>
      </c>
      <c r="B48" s="192"/>
      <c r="C48" s="192"/>
      <c r="D48" s="192"/>
      <c r="E48" s="192"/>
      <c r="F48" s="192"/>
      <c r="G48" s="192"/>
      <c r="H48" s="192"/>
      <c r="I48" s="192"/>
      <c r="J48" s="192"/>
      <c r="K48" s="192"/>
      <c r="L48" s="192"/>
      <c r="M48" s="192"/>
      <c r="N48" s="192"/>
      <c r="O48" s="192"/>
      <c r="P48" s="192"/>
      <c r="Q48" s="192"/>
      <c r="R48" s="192"/>
      <c r="S48" s="62"/>
      <c r="T48" s="62"/>
      <c r="U48" s="62"/>
      <c r="V48" s="62"/>
      <c r="W48" s="62"/>
      <c r="X48" s="62"/>
      <c r="Y48" s="62"/>
      <c r="Z48" s="62"/>
      <c r="AA48" s="62"/>
      <c r="AB48" s="62"/>
    </row>
    <row r="49" spans="1:28" ht="10.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row>
    <row r="50" spans="1:28" ht="10.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row>
    <row r="51" spans="1:28" ht="10.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row>
    <row r="52" spans="1:28" ht="10.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row>
    <row r="53" spans="1:28" ht="10.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row>
    <row r="54" spans="1:28" ht="10.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row>
    <row r="55" spans="1:28" ht="10.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row>
    <row r="56" spans="1:48" ht="10.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row>
    <row r="57" spans="1:48" ht="10.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row>
    <row r="58" spans="1:48" ht="10.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row>
    <row r="59" spans="1:48" ht="10.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row>
    <row r="60" spans="1:48" ht="10.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row>
    <row r="61" spans="1:48" ht="10.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row>
    <row r="62" spans="1:48" ht="10.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row>
    <row r="63" spans="1:48" ht="10.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row>
    <row r="64" spans="1:48" ht="10.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row>
    <row r="65" spans="1:48" ht="10.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row>
    <row r="66" spans="1:48" ht="10.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row>
    <row r="67" spans="1:48" ht="10.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row>
    <row r="68" spans="1:48" ht="10.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row>
    <row r="69" spans="1:48" ht="10.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row>
    <row r="70" spans="1:48" ht="10.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row>
    <row r="71" spans="1:48" ht="10.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row>
    <row r="72" spans="21:48" ht="10.5">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row>
  </sheetData>
  <sheetProtection password="CD74" sheet="1" objects="1" scenarios="1"/>
  <mergeCells count="6">
    <mergeCell ref="A48:R48"/>
    <mergeCell ref="C20:K20"/>
    <mergeCell ref="C21:K21"/>
    <mergeCell ref="C22:F22"/>
    <mergeCell ref="A46:R46"/>
    <mergeCell ref="A47:R47"/>
  </mergeCells>
  <printOptions/>
  <pageMargins left="0.5" right="0.5" top="0.75" bottom="0.75" header="0.5" footer="0.5"/>
  <pageSetup fitToHeight="1" fitToWidth="1"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211">
    <pageSetUpPr fitToPage="1"/>
  </sheetPr>
  <dimension ref="A1:U139"/>
  <sheetViews>
    <sheetView showGridLines="0" workbookViewId="0" topLeftCell="A1">
      <selection activeCell="A40" sqref="A40:F40"/>
    </sheetView>
  </sheetViews>
  <sheetFormatPr defaultColWidth="9.140625" defaultRowHeight="12.75"/>
  <cols>
    <col min="1" max="1" width="25.28125" style="21" customWidth="1"/>
    <col min="2" max="7" width="12.7109375" style="0" customWidth="1"/>
    <col min="8" max="11" width="12.7109375" style="0" hidden="1" customWidth="1"/>
    <col min="12" max="12" width="12.7109375" style="1" hidden="1" customWidth="1"/>
    <col min="13" max="15" width="12.7109375" style="0" hidden="1" customWidth="1"/>
    <col min="16" max="17" width="0" style="0" hidden="1" customWidth="1"/>
  </cols>
  <sheetData>
    <row r="1" spans="1:17" ht="12.75">
      <c r="A1" s="22"/>
      <c r="B1" s="8"/>
      <c r="C1" s="8"/>
      <c r="D1" s="8"/>
      <c r="E1" s="8"/>
      <c r="F1" s="8"/>
      <c r="G1" s="8"/>
      <c r="H1" s="8"/>
      <c r="I1" s="8"/>
      <c r="J1" s="8"/>
      <c r="K1" s="8"/>
      <c r="L1" s="38"/>
      <c r="M1" s="8"/>
      <c r="N1" s="8"/>
      <c r="O1" s="8"/>
      <c r="P1" s="8"/>
      <c r="Q1" s="8"/>
    </row>
    <row r="2" spans="1:17" ht="12.75">
      <c r="A2" s="22"/>
      <c r="B2" s="8"/>
      <c r="C2" s="8"/>
      <c r="D2" s="8"/>
      <c r="E2" s="8"/>
      <c r="F2" s="8"/>
      <c r="G2" s="8"/>
      <c r="H2" s="8"/>
      <c r="I2" s="8"/>
      <c r="J2" s="8"/>
      <c r="K2" s="8"/>
      <c r="L2" s="38"/>
      <c r="M2" s="8"/>
      <c r="N2" s="8"/>
      <c r="O2" s="8"/>
      <c r="P2" s="8"/>
      <c r="Q2" s="8"/>
    </row>
    <row r="3" spans="1:17" ht="12.75">
      <c r="A3" s="22"/>
      <c r="B3" s="8"/>
      <c r="C3" s="8"/>
      <c r="D3" s="8"/>
      <c r="E3" s="8"/>
      <c r="F3" s="8"/>
      <c r="G3" s="8"/>
      <c r="H3" s="8"/>
      <c r="I3" s="8"/>
      <c r="J3" s="8"/>
      <c r="K3" s="8"/>
      <c r="L3" s="38"/>
      <c r="M3" s="8"/>
      <c r="N3" s="8"/>
      <c r="O3" s="8"/>
      <c r="P3" s="8"/>
      <c r="Q3" s="8"/>
    </row>
    <row r="4" spans="1:17" ht="12.75">
      <c r="A4" s="22"/>
      <c r="B4" s="8"/>
      <c r="C4" s="8"/>
      <c r="D4" s="8"/>
      <c r="E4" s="8"/>
      <c r="F4" s="8"/>
      <c r="G4" s="8"/>
      <c r="H4" s="8"/>
      <c r="I4" s="8"/>
      <c r="J4" s="8"/>
      <c r="K4" s="8"/>
      <c r="L4" s="38"/>
      <c r="M4" s="8"/>
      <c r="N4" s="8"/>
      <c r="O4" s="8"/>
      <c r="P4" s="8"/>
      <c r="Q4" s="8"/>
    </row>
    <row r="5" spans="1:17" ht="72" customHeight="1">
      <c r="A5" s="22"/>
      <c r="B5" s="8"/>
      <c r="C5" s="8"/>
      <c r="D5" s="8"/>
      <c r="E5" s="8"/>
      <c r="F5" s="8"/>
      <c r="G5" s="8"/>
      <c r="H5" s="8"/>
      <c r="I5" s="8"/>
      <c r="J5" s="8"/>
      <c r="K5" s="8"/>
      <c r="L5" s="38"/>
      <c r="M5" s="8"/>
      <c r="N5" s="8"/>
      <c r="O5" s="8"/>
      <c r="P5" s="8"/>
      <c r="Q5" s="8"/>
    </row>
    <row r="6" spans="1:17" ht="30" customHeight="1">
      <c r="A6" s="200" t="s">
        <v>31</v>
      </c>
      <c r="B6" s="200"/>
      <c r="C6" s="200"/>
      <c r="D6" s="200"/>
      <c r="E6" s="200"/>
      <c r="F6" s="200"/>
      <c r="G6" s="8"/>
      <c r="H6" s="8"/>
      <c r="I6" s="8"/>
      <c r="J6" s="8"/>
      <c r="K6" s="8"/>
      <c r="L6" s="38"/>
      <c r="M6" s="8"/>
      <c r="N6" s="8"/>
      <c r="O6" s="152"/>
      <c r="P6" s="152"/>
      <c r="Q6" s="152"/>
    </row>
    <row r="7" spans="1:17" ht="15" customHeight="1" hidden="1">
      <c r="A7" s="22"/>
      <c r="B7" s="8"/>
      <c r="C7" s="8"/>
      <c r="D7" s="8"/>
      <c r="E7" s="8"/>
      <c r="F7" s="8"/>
      <c r="G7" s="8"/>
      <c r="H7" s="8"/>
      <c r="I7" s="8"/>
      <c r="J7" s="8"/>
      <c r="K7" s="8"/>
      <c r="L7" s="38"/>
      <c r="M7" s="8"/>
      <c r="N7" s="8"/>
      <c r="O7" s="153"/>
      <c r="P7" s="152"/>
      <c r="Q7" s="152"/>
    </row>
    <row r="8" spans="1:17" ht="15" customHeight="1" hidden="1">
      <c r="A8" s="22" t="s">
        <v>120</v>
      </c>
      <c r="B8" s="8"/>
      <c r="C8" s="8"/>
      <c r="D8" s="8"/>
      <c r="E8" s="8">
        <v>4999</v>
      </c>
      <c r="F8" s="8">
        <v>15000</v>
      </c>
      <c r="G8" s="8"/>
      <c r="H8" s="8"/>
      <c r="I8" s="8"/>
      <c r="J8" s="8"/>
      <c r="K8" s="8"/>
      <c r="L8" s="38"/>
      <c r="M8" s="8"/>
      <c r="N8" s="8"/>
      <c r="O8" s="153"/>
      <c r="P8" s="152"/>
      <c r="Q8" s="152"/>
    </row>
    <row r="9" spans="1:17" ht="15" customHeight="1" hidden="1">
      <c r="A9" s="22" t="s">
        <v>28</v>
      </c>
      <c r="B9" s="8"/>
      <c r="C9" s="8"/>
      <c r="D9" s="8"/>
      <c r="E9" s="8">
        <v>15001</v>
      </c>
      <c r="F9" s="8">
        <v>25000</v>
      </c>
      <c r="G9" s="8"/>
      <c r="H9" s="8"/>
      <c r="I9" s="8"/>
      <c r="J9" s="8"/>
      <c r="K9" s="8"/>
      <c r="L9" s="38"/>
      <c r="M9" s="8"/>
      <c r="N9" s="8"/>
      <c r="O9" s="153"/>
      <c r="P9" s="152"/>
      <c r="Q9" s="152"/>
    </row>
    <row r="10" spans="1:17" ht="15" customHeight="1" hidden="1">
      <c r="A10" s="22" t="s">
        <v>29</v>
      </c>
      <c r="B10" s="8"/>
      <c r="C10" s="8"/>
      <c r="D10" s="8"/>
      <c r="E10" s="8">
        <v>25001</v>
      </c>
      <c r="F10" s="8">
        <v>50000</v>
      </c>
      <c r="G10" s="8"/>
      <c r="H10" s="8"/>
      <c r="I10" s="8"/>
      <c r="J10" s="8"/>
      <c r="K10" s="8"/>
      <c r="L10" s="38"/>
      <c r="M10" s="8"/>
      <c r="N10" s="8"/>
      <c r="O10" s="153"/>
      <c r="P10" s="152"/>
      <c r="Q10" s="152"/>
    </row>
    <row r="11" spans="1:17" ht="15" customHeight="1" hidden="1">
      <c r="A11" s="22" t="s">
        <v>30</v>
      </c>
      <c r="B11" s="8"/>
      <c r="C11" s="8"/>
      <c r="D11" s="8"/>
      <c r="E11" s="8">
        <v>50001</v>
      </c>
      <c r="F11" s="8">
        <v>75000</v>
      </c>
      <c r="G11" s="8"/>
      <c r="H11" s="8"/>
      <c r="I11" s="8"/>
      <c r="J11" s="8"/>
      <c r="K11" s="8"/>
      <c r="L11" s="38"/>
      <c r="M11" s="8"/>
      <c r="N11" s="8"/>
      <c r="O11" s="154"/>
      <c r="P11" s="152"/>
      <c r="Q11" s="152"/>
    </row>
    <row r="12" spans="1:17" ht="15" customHeight="1" hidden="1">
      <c r="A12" s="22" t="s">
        <v>121</v>
      </c>
      <c r="B12" s="8"/>
      <c r="C12" s="8"/>
      <c r="D12" s="8"/>
      <c r="E12" s="8">
        <v>75001</v>
      </c>
      <c r="F12" s="8">
        <v>150000</v>
      </c>
      <c r="G12" s="8"/>
      <c r="H12" s="8"/>
      <c r="I12" s="8"/>
      <c r="J12" s="8"/>
      <c r="K12" s="8"/>
      <c r="L12" s="38"/>
      <c r="M12" s="8"/>
      <c r="N12" s="8"/>
      <c r="O12" s="152"/>
      <c r="P12" s="152"/>
      <c r="Q12" s="152"/>
    </row>
    <row r="13" spans="1:17" ht="15" customHeight="1" hidden="1">
      <c r="A13" s="22"/>
      <c r="B13" s="8"/>
      <c r="C13" s="8"/>
      <c r="D13" s="8"/>
      <c r="E13" s="8"/>
      <c r="F13" s="8"/>
      <c r="G13" s="8"/>
      <c r="H13" s="8"/>
      <c r="I13" s="8"/>
      <c r="J13" s="8"/>
      <c r="K13" s="8"/>
      <c r="L13" s="38"/>
      <c r="M13" s="8"/>
      <c r="N13" s="8"/>
      <c r="O13" s="152"/>
      <c r="P13" s="152"/>
      <c r="Q13" s="152"/>
    </row>
    <row r="14" spans="1:17" ht="15" customHeight="1" hidden="1">
      <c r="A14" s="22"/>
      <c r="B14" s="8"/>
      <c r="C14" s="8"/>
      <c r="D14" s="8"/>
      <c r="E14" s="8"/>
      <c r="F14" s="8"/>
      <c r="G14" s="8"/>
      <c r="H14" s="8"/>
      <c r="I14" s="8"/>
      <c r="J14" s="8"/>
      <c r="K14" s="8"/>
      <c r="L14" s="38">
        <f>'Input Quote Info'!B13</f>
        <v>10000</v>
      </c>
      <c r="M14" s="8"/>
      <c r="N14" s="8"/>
      <c r="O14" s="8"/>
      <c r="P14" s="8"/>
      <c r="Q14" s="8"/>
    </row>
    <row r="15" spans="1:17" ht="19.5" customHeight="1">
      <c r="A15" s="22"/>
      <c r="B15" s="8"/>
      <c r="C15" s="8"/>
      <c r="D15" s="8"/>
      <c r="E15" s="8"/>
      <c r="F15" s="8"/>
      <c r="G15" s="8"/>
      <c r="H15" s="8"/>
      <c r="I15" s="8"/>
      <c r="J15" s="8"/>
      <c r="K15" s="8"/>
      <c r="L15" s="38"/>
      <c r="M15" s="8"/>
      <c r="N15" s="8"/>
      <c r="O15" s="8"/>
      <c r="P15" s="8"/>
      <c r="Q15" s="8"/>
    </row>
    <row r="16" spans="1:17" ht="19.5" hidden="1">
      <c r="A16" s="205" t="s">
        <v>22</v>
      </c>
      <c r="B16" s="206"/>
      <c r="C16" s="206"/>
      <c r="D16" s="206"/>
      <c r="E16" s="206"/>
      <c r="F16" s="207"/>
      <c r="G16" s="8"/>
      <c r="H16" s="8"/>
      <c r="I16" s="8"/>
      <c r="J16" s="8"/>
      <c r="K16" s="8"/>
      <c r="L16" s="38" t="b">
        <f>AND('Input Quote Info'!B$20=0,L$13=0)</f>
        <v>0</v>
      </c>
      <c r="M16" s="39">
        <v>0</v>
      </c>
      <c r="N16" s="40">
        <f>IF(L26&lt;&gt;"FALSE",L26,(IF(L38&lt;&gt;"FALSE",L38,(IF(L50&lt;&gt;"FALSE",L50,"ERROR")))))</f>
        <v>0.0222</v>
      </c>
      <c r="O16" s="8"/>
      <c r="P16" s="8"/>
      <c r="Q16" s="8"/>
    </row>
    <row r="17" spans="1:17" ht="15" hidden="1">
      <c r="A17" s="33" t="s">
        <v>79</v>
      </c>
      <c r="B17" s="34"/>
      <c r="C17" s="34">
        <v>24</v>
      </c>
      <c r="D17" s="34">
        <v>36</v>
      </c>
      <c r="E17" s="34">
        <v>48</v>
      </c>
      <c r="F17" s="35">
        <v>60</v>
      </c>
      <c r="G17" s="8"/>
      <c r="H17" s="101">
        <v>24</v>
      </c>
      <c r="I17" s="101">
        <v>36</v>
      </c>
      <c r="J17" s="101">
        <v>48</v>
      </c>
      <c r="K17" s="101">
        <v>60</v>
      </c>
      <c r="L17" s="38">
        <f>'Input Quote Info'!B19</f>
        <v>60</v>
      </c>
      <c r="M17" s="8"/>
      <c r="N17" s="8"/>
      <c r="O17" s="8"/>
      <c r="P17" s="8"/>
      <c r="Q17" s="8"/>
    </row>
    <row r="18" spans="1:17" ht="15" hidden="1">
      <c r="A18" s="41">
        <f>A7</f>
        <v>0</v>
      </c>
      <c r="B18" s="102">
        <v>0</v>
      </c>
      <c r="C18" s="42">
        <v>0.04271</v>
      </c>
      <c r="D18" s="42">
        <v>0.03095</v>
      </c>
      <c r="E18" s="42">
        <v>0.02553</v>
      </c>
      <c r="F18" s="43">
        <v>0.02265</v>
      </c>
      <c r="G18" s="8"/>
      <c r="H18" s="46">
        <f>ROUND(VLOOKUP('Input Quote Info'!$B$13,$B17:$F25,2),5)</f>
        <v>0.04875</v>
      </c>
      <c r="I18" s="46">
        <f>ROUND(VLOOKUP('Input Quote Info'!$B$13,$B17:$F25,3),5)</f>
        <v>0.0341</v>
      </c>
      <c r="J18" s="46">
        <f>ROUND(VLOOKUP('Input Quote Info'!$B$13,$B17:$F25,4),5)</f>
        <v>0.02678</v>
      </c>
      <c r="K18" s="46">
        <f>ROUND(VLOOKUP('Input Quote Info'!$B$13,$B17:$F25,5),5)</f>
        <v>0.0222</v>
      </c>
      <c r="L18" s="44">
        <f aca="true" t="shared" si="0" ref="L18:L25">IF(L$17=24,C18,(IF(L$17=36,D18,(IF(L$17=48,E18,(IF(L$17=60,F18,"ERROR")))))))</f>
        <v>0.02265</v>
      </c>
      <c r="M18" s="36" t="b">
        <f>AND(L$14&gt;=1500,L$14&lt;=F7)</f>
        <v>0</v>
      </c>
      <c r="N18" s="8" t="b">
        <f>AND(L$16,M18)</f>
        <v>0</v>
      </c>
      <c r="O18" s="8"/>
      <c r="P18" s="8"/>
      <c r="Q18" s="8"/>
    </row>
    <row r="19" spans="1:17" ht="15" hidden="1">
      <c r="A19" s="45" t="str">
        <f aca="true" t="shared" si="1" ref="A19:A25">A8</f>
        <v>$4,999 - $15,000</v>
      </c>
      <c r="B19" s="103">
        <v>5001</v>
      </c>
      <c r="C19" s="149" t="s">
        <v>104</v>
      </c>
      <c r="D19" s="149" t="s">
        <v>105</v>
      </c>
      <c r="E19" s="149" t="s">
        <v>106</v>
      </c>
      <c r="F19" s="149" t="s">
        <v>107</v>
      </c>
      <c r="G19" s="8"/>
      <c r="H19" s="8"/>
      <c r="I19" s="8"/>
      <c r="J19" s="8"/>
      <c r="K19" s="8"/>
      <c r="L19" s="44" t="str">
        <f t="shared" si="0"/>
        <v>.02220</v>
      </c>
      <c r="M19" s="36" t="b">
        <f aca="true" t="shared" si="2" ref="M19:M24">AND(L$14&gt;=E8,L$14&lt;=F8)</f>
        <v>1</v>
      </c>
      <c r="N19" s="8" t="b">
        <f aca="true" t="shared" si="3" ref="N19:N25">AND(L$16,M19)</f>
        <v>0</v>
      </c>
      <c r="O19" s="8"/>
      <c r="P19" s="8"/>
      <c r="Q19" s="8"/>
    </row>
    <row r="20" spans="1:17" ht="15" hidden="1">
      <c r="A20" s="45" t="str">
        <f t="shared" si="1"/>
        <v>$15,001 - $25,000</v>
      </c>
      <c r="B20" s="103">
        <v>15001</v>
      </c>
      <c r="C20" s="149" t="s">
        <v>108</v>
      </c>
      <c r="D20" s="149" t="s">
        <v>109</v>
      </c>
      <c r="E20" s="149" t="s">
        <v>110</v>
      </c>
      <c r="F20" s="149" t="s">
        <v>111</v>
      </c>
      <c r="G20" s="8"/>
      <c r="H20" s="8"/>
      <c r="I20" s="8"/>
      <c r="J20" s="8"/>
      <c r="K20" s="8"/>
      <c r="L20" s="44" t="str">
        <f t="shared" si="0"/>
        <v>.02190</v>
      </c>
      <c r="M20" s="36" t="b">
        <f t="shared" si="2"/>
        <v>0</v>
      </c>
      <c r="N20" s="8" t="b">
        <f t="shared" si="3"/>
        <v>0</v>
      </c>
      <c r="O20" s="8"/>
      <c r="P20" s="8"/>
      <c r="Q20" s="8"/>
    </row>
    <row r="21" spans="1:17" ht="15" hidden="1">
      <c r="A21" s="45" t="str">
        <f t="shared" si="1"/>
        <v>$25,001 - $50,000</v>
      </c>
      <c r="B21" s="103">
        <v>25001</v>
      </c>
      <c r="C21" s="149" t="s">
        <v>112</v>
      </c>
      <c r="D21" s="149" t="s">
        <v>113</v>
      </c>
      <c r="E21" s="149" t="s">
        <v>114</v>
      </c>
      <c r="F21" s="149" t="s">
        <v>115</v>
      </c>
      <c r="G21" s="8"/>
      <c r="H21" s="8"/>
      <c r="I21" s="8"/>
      <c r="J21" s="8"/>
      <c r="K21" s="8"/>
      <c r="L21" s="44" t="str">
        <f t="shared" si="0"/>
        <v>.02175</v>
      </c>
      <c r="M21" s="36" t="b">
        <f t="shared" si="2"/>
        <v>0</v>
      </c>
      <c r="N21" s="8" t="b">
        <f t="shared" si="3"/>
        <v>0</v>
      </c>
      <c r="O21" s="8"/>
      <c r="P21" s="8"/>
      <c r="Q21" s="8"/>
    </row>
    <row r="22" spans="1:17" ht="15" hidden="1">
      <c r="A22" s="45" t="str">
        <f t="shared" si="1"/>
        <v>$50,001 - $75,000</v>
      </c>
      <c r="B22" s="103">
        <v>50001</v>
      </c>
      <c r="C22" s="150" t="s">
        <v>116</v>
      </c>
      <c r="D22" s="150" t="s">
        <v>117</v>
      </c>
      <c r="E22" s="150" t="s">
        <v>118</v>
      </c>
      <c r="F22" s="150" t="s">
        <v>119</v>
      </c>
      <c r="G22" s="8"/>
      <c r="H22" s="8"/>
      <c r="I22" s="8"/>
      <c r="J22" s="8"/>
      <c r="K22" s="8"/>
      <c r="L22" s="44" t="str">
        <f t="shared" si="0"/>
        <v>.02170</v>
      </c>
      <c r="M22" s="36" t="b">
        <f t="shared" si="2"/>
        <v>0</v>
      </c>
      <c r="N22" s="8" t="b">
        <f t="shared" si="3"/>
        <v>0</v>
      </c>
      <c r="O22" s="8"/>
      <c r="P22" s="8"/>
      <c r="Q22" s="8"/>
    </row>
    <row r="23" spans="1:17" ht="15" hidden="1">
      <c r="A23" s="45" t="str">
        <f t="shared" si="1"/>
        <v>$75,001 - $150,000</v>
      </c>
      <c r="B23" s="103">
        <v>75001</v>
      </c>
      <c r="C23" s="151">
        <v>0.04767</v>
      </c>
      <c r="D23" s="151">
        <v>0.03294</v>
      </c>
      <c r="E23" s="151">
        <v>0.02562</v>
      </c>
      <c r="F23" s="151">
        <v>0.02126</v>
      </c>
      <c r="G23" s="8"/>
      <c r="H23" s="8"/>
      <c r="I23" s="8"/>
      <c r="J23" s="8"/>
      <c r="K23" s="8"/>
      <c r="L23" s="44">
        <f t="shared" si="0"/>
        <v>0.02126</v>
      </c>
      <c r="M23" s="36" t="b">
        <f t="shared" si="2"/>
        <v>0</v>
      </c>
      <c r="N23" s="8" t="b">
        <f t="shared" si="3"/>
        <v>0</v>
      </c>
      <c r="O23" s="8"/>
      <c r="P23" s="8"/>
      <c r="Q23" s="8"/>
    </row>
    <row r="24" spans="1:17" ht="15" hidden="1">
      <c r="A24" s="45">
        <f t="shared" si="1"/>
        <v>0</v>
      </c>
      <c r="B24" s="103">
        <v>125001</v>
      </c>
      <c r="C24" s="46">
        <v>0.03795</v>
      </c>
      <c r="D24" s="46">
        <v>0.02665</v>
      </c>
      <c r="E24" s="46">
        <v>0.02146</v>
      </c>
      <c r="F24" s="47">
        <v>0.01871</v>
      </c>
      <c r="G24" s="8"/>
      <c r="H24" s="8"/>
      <c r="I24" s="8"/>
      <c r="J24" s="8"/>
      <c r="K24" s="8"/>
      <c r="L24" s="44">
        <f t="shared" si="0"/>
        <v>0.01871</v>
      </c>
      <c r="M24" s="36" t="b">
        <f t="shared" si="2"/>
        <v>0</v>
      </c>
      <c r="N24" s="8" t="b">
        <f t="shared" si="3"/>
        <v>0</v>
      </c>
      <c r="O24" s="8"/>
      <c r="P24" s="8"/>
      <c r="Q24" s="8"/>
    </row>
    <row r="25" spans="1:17" ht="15" hidden="1">
      <c r="A25" s="48">
        <f t="shared" si="1"/>
        <v>0</v>
      </c>
      <c r="B25" s="104">
        <v>175001</v>
      </c>
      <c r="C25" s="49">
        <v>0.03788</v>
      </c>
      <c r="D25" s="49">
        <v>0.02659</v>
      </c>
      <c r="E25" s="49">
        <v>0.0214</v>
      </c>
      <c r="F25" s="50">
        <v>0.01866</v>
      </c>
      <c r="G25" s="8"/>
      <c r="H25" s="8"/>
      <c r="I25" s="8"/>
      <c r="J25" s="8"/>
      <c r="K25" s="8"/>
      <c r="L25" s="44">
        <f t="shared" si="0"/>
        <v>0.01866</v>
      </c>
      <c r="M25" s="36" t="b">
        <f>AND(L$14&gt;=E14,L$14&gt;=E14)</f>
        <v>1</v>
      </c>
      <c r="N25" s="8" t="b">
        <f t="shared" si="3"/>
        <v>0</v>
      </c>
      <c r="O25" s="8"/>
      <c r="P25" s="8"/>
      <c r="Q25" s="8"/>
    </row>
    <row r="26" spans="1:17" ht="12.75" hidden="1">
      <c r="A26" s="22"/>
      <c r="B26" s="22"/>
      <c r="C26" s="20"/>
      <c r="D26" s="20"/>
      <c r="E26" s="20"/>
      <c r="F26" s="20"/>
      <c r="G26" s="8"/>
      <c r="H26" s="8"/>
      <c r="I26" s="8"/>
      <c r="J26" s="8"/>
      <c r="K26" s="8"/>
      <c r="L26" s="37" t="str">
        <f>IF(N18=TRUE,L18,(IF(N19=TRUE,L19,(IF(N20=TRUE,L20,(IF(N21=TRUE,L21,(IF(N22=TRUE,L22,(IF(N23=TRUE,L23,(IF(N24=TRUE,L24,(IF(N25=TRUE,L25,"FALSE")))))))))))))))</f>
        <v>FALSE</v>
      </c>
      <c r="M26" s="8"/>
      <c r="N26" s="8"/>
      <c r="O26" s="8"/>
      <c r="P26" s="8"/>
      <c r="Q26" s="8"/>
    </row>
    <row r="27" spans="1:17" ht="12.75" hidden="1">
      <c r="A27" s="22"/>
      <c r="B27" s="8"/>
      <c r="C27" s="20"/>
      <c r="D27" s="20"/>
      <c r="E27" s="20"/>
      <c r="F27" s="20"/>
      <c r="G27" s="8"/>
      <c r="H27" s="8"/>
      <c r="I27" s="8"/>
      <c r="J27" s="8"/>
      <c r="K27" s="8"/>
      <c r="L27" s="38"/>
      <c r="M27" s="8"/>
      <c r="N27" s="8"/>
      <c r="O27" s="8"/>
      <c r="P27" s="8"/>
      <c r="Q27" s="8"/>
    </row>
    <row r="28" spans="1:17" ht="19.5" hidden="1">
      <c r="A28" s="202" t="s">
        <v>23</v>
      </c>
      <c r="B28" s="203"/>
      <c r="C28" s="203"/>
      <c r="D28" s="203"/>
      <c r="E28" s="203"/>
      <c r="F28" s="204"/>
      <c r="G28" s="8"/>
      <c r="H28" s="8"/>
      <c r="I28" s="8"/>
      <c r="J28" s="8"/>
      <c r="K28" s="8"/>
      <c r="L28" s="38" t="b">
        <f>AND('Input Quote Info'!B$20=1,L$13=0)</f>
        <v>0</v>
      </c>
      <c r="M28" s="8"/>
      <c r="N28" s="8"/>
      <c r="O28" s="8"/>
      <c r="P28" s="8"/>
      <c r="Q28" s="8"/>
    </row>
    <row r="29" spans="1:17" ht="15" hidden="1">
      <c r="A29" s="33" t="s">
        <v>79</v>
      </c>
      <c r="B29" s="24"/>
      <c r="C29" s="24">
        <f>C17</f>
        <v>24</v>
      </c>
      <c r="D29" s="24">
        <f>D17</f>
        <v>36</v>
      </c>
      <c r="E29" s="24">
        <f>E17</f>
        <v>48</v>
      </c>
      <c r="F29" s="25">
        <f>F17</f>
        <v>60</v>
      </c>
      <c r="G29" s="8"/>
      <c r="H29" s="101">
        <v>24</v>
      </c>
      <c r="I29" s="101">
        <v>36</v>
      </c>
      <c r="J29" s="101">
        <v>48</v>
      </c>
      <c r="K29" s="101">
        <v>60</v>
      </c>
      <c r="L29" s="38">
        <f>L17</f>
        <v>60</v>
      </c>
      <c r="M29" s="8"/>
      <c r="N29" s="8"/>
      <c r="O29" s="8"/>
      <c r="P29" s="8"/>
      <c r="Q29" s="8"/>
    </row>
    <row r="30" spans="1:17" ht="15" hidden="1">
      <c r="A30" s="98">
        <f>A18</f>
        <v>0</v>
      </c>
      <c r="B30" s="105">
        <f>B18</f>
        <v>0</v>
      </c>
      <c r="C30" s="42">
        <v>0.04827</v>
      </c>
      <c r="D30" s="42">
        <v>0.03454</v>
      </c>
      <c r="E30" s="42">
        <v>0.02777</v>
      </c>
      <c r="F30" s="43">
        <v>0.02373</v>
      </c>
      <c r="G30" s="8"/>
      <c r="H30" s="46">
        <f>ROUND(VLOOKUP('Input Quote Info'!$B$13,$B29:$F37,2),5)</f>
        <v>0.04532</v>
      </c>
      <c r="I30" s="46">
        <f>ROUND(VLOOKUP('Input Quote Info'!$B$13,$B29:$F37,3),5)</f>
        <v>0.03188</v>
      </c>
      <c r="J30" s="46">
        <f>ROUND(VLOOKUP('Input Quote Info'!$B$13,$B29:$F37,4),5)</f>
        <v>0.02524</v>
      </c>
      <c r="K30" s="46">
        <f>ROUND(VLOOKUP('Input Quote Info'!$B$13,$B29:$F37,5),5)</f>
        <v>0.02129</v>
      </c>
      <c r="L30" s="44">
        <f aca="true" t="shared" si="4" ref="L30:L37">IF(L$17=24,C30,(IF(L$17=36,D30,(IF(L$17=48,E30,(IF(L$17=60,F30,"ERROR")))))))</f>
        <v>0.02373</v>
      </c>
      <c r="M30" s="36" t="b">
        <f>AND(L$14&gt;=1500,L$14&lt;=F7)</f>
        <v>0</v>
      </c>
      <c r="N30" s="8" t="b">
        <f>AND(L$28,M30)</f>
        <v>0</v>
      </c>
      <c r="O30" s="8"/>
      <c r="P30" s="8"/>
      <c r="Q30" s="8"/>
    </row>
    <row r="31" spans="1:17" ht="15" hidden="1">
      <c r="A31" s="99" t="str">
        <f aca="true" t="shared" si="5" ref="A31:B37">A19</f>
        <v>$4,999 - $15,000</v>
      </c>
      <c r="B31" s="106">
        <f>B19</f>
        <v>5001</v>
      </c>
      <c r="C31" s="46">
        <v>0.04532</v>
      </c>
      <c r="D31" s="46">
        <v>0.03188</v>
      </c>
      <c r="E31" s="46">
        <v>0.02524</v>
      </c>
      <c r="F31" s="47">
        <v>0.02129</v>
      </c>
      <c r="G31" s="8"/>
      <c r="H31" s="8"/>
      <c r="I31" s="8"/>
      <c r="J31" s="8"/>
      <c r="K31" s="8"/>
      <c r="L31" s="44">
        <f t="shared" si="4"/>
        <v>0.02129</v>
      </c>
      <c r="M31" s="36" t="b">
        <f aca="true" t="shared" si="6" ref="M31:M36">AND(L$14&gt;=E8,L$14&lt;=F8)</f>
        <v>1</v>
      </c>
      <c r="N31" s="8" t="b">
        <f aca="true" t="shared" si="7" ref="N31:N37">AND(L$28,M31)</f>
        <v>0</v>
      </c>
      <c r="O31" s="8"/>
      <c r="P31" s="8"/>
      <c r="Q31" s="8"/>
    </row>
    <row r="32" spans="1:17" ht="15" hidden="1">
      <c r="A32" s="99" t="str">
        <f t="shared" si="5"/>
        <v>$15,001 - $25,000</v>
      </c>
      <c r="B32" s="106">
        <f t="shared" si="5"/>
        <v>15001</v>
      </c>
      <c r="C32" s="46">
        <v>0.04434</v>
      </c>
      <c r="D32" s="46">
        <v>0.03099</v>
      </c>
      <c r="E32" s="46">
        <v>0.0244</v>
      </c>
      <c r="F32" s="47">
        <v>0.02047</v>
      </c>
      <c r="G32" s="8"/>
      <c r="H32" s="8"/>
      <c r="I32" s="8"/>
      <c r="J32" s="8"/>
      <c r="K32" s="8"/>
      <c r="L32" s="44">
        <f t="shared" si="4"/>
        <v>0.02047</v>
      </c>
      <c r="M32" s="36" t="b">
        <f t="shared" si="6"/>
        <v>0</v>
      </c>
      <c r="N32" s="8" t="b">
        <f t="shared" si="7"/>
        <v>0</v>
      </c>
      <c r="O32" s="8"/>
      <c r="P32" s="8"/>
      <c r="Q32" s="8"/>
    </row>
    <row r="33" spans="1:17" ht="15" hidden="1">
      <c r="A33" s="99" t="str">
        <f t="shared" si="5"/>
        <v>$25,001 - $50,000</v>
      </c>
      <c r="B33" s="106">
        <f t="shared" si="5"/>
        <v>25001</v>
      </c>
      <c r="C33" s="46">
        <v>0.04388</v>
      </c>
      <c r="D33" s="46">
        <v>0.03057</v>
      </c>
      <c r="E33" s="46">
        <v>0.024</v>
      </c>
      <c r="F33" s="47">
        <v>0.02009</v>
      </c>
      <c r="G33" s="8"/>
      <c r="H33" s="8"/>
      <c r="I33" s="8"/>
      <c r="J33" s="8"/>
      <c r="K33" s="8"/>
      <c r="L33" s="44">
        <f t="shared" si="4"/>
        <v>0.02009</v>
      </c>
      <c r="M33" s="36" t="b">
        <f t="shared" si="6"/>
        <v>0</v>
      </c>
      <c r="N33" s="8" t="b">
        <f t="shared" si="7"/>
        <v>0</v>
      </c>
      <c r="O33" s="8"/>
      <c r="P33" s="8"/>
      <c r="Q33" s="8"/>
    </row>
    <row r="34" spans="1:17" ht="15" hidden="1">
      <c r="A34" s="99" t="str">
        <f t="shared" si="5"/>
        <v>$50,001 - $75,000</v>
      </c>
      <c r="B34" s="106">
        <f>B22</f>
        <v>50001</v>
      </c>
      <c r="C34" s="46">
        <v>0.04367</v>
      </c>
      <c r="D34" s="46">
        <v>0.03038</v>
      </c>
      <c r="E34" s="46">
        <v>0.02382</v>
      </c>
      <c r="F34" s="47">
        <v>0.01992</v>
      </c>
      <c r="G34" s="8"/>
      <c r="H34" s="8"/>
      <c r="I34" s="8"/>
      <c r="J34" s="8"/>
      <c r="K34" s="8"/>
      <c r="L34" s="44">
        <f t="shared" si="4"/>
        <v>0.01992</v>
      </c>
      <c r="M34" s="36" t="b">
        <f t="shared" si="6"/>
        <v>0</v>
      </c>
      <c r="N34" s="8" t="b">
        <f t="shared" si="7"/>
        <v>0</v>
      </c>
      <c r="O34" s="8"/>
      <c r="P34" s="8"/>
      <c r="Q34" s="8"/>
    </row>
    <row r="35" spans="1:17" ht="15" hidden="1">
      <c r="A35" s="99" t="str">
        <f t="shared" si="5"/>
        <v>$75,001 - $150,000</v>
      </c>
      <c r="B35" s="106">
        <f>B23</f>
        <v>75001</v>
      </c>
      <c r="C35" s="46">
        <v>0.04355</v>
      </c>
      <c r="D35" s="46">
        <v>0.03028</v>
      </c>
      <c r="E35" s="46">
        <v>0.02372</v>
      </c>
      <c r="F35" s="47">
        <v>0.01982</v>
      </c>
      <c r="G35" s="8"/>
      <c r="H35" s="8"/>
      <c r="I35" s="8"/>
      <c r="J35" s="8"/>
      <c r="K35" s="8"/>
      <c r="L35" s="44">
        <f t="shared" si="4"/>
        <v>0.01982</v>
      </c>
      <c r="M35" s="36" t="b">
        <f t="shared" si="6"/>
        <v>0</v>
      </c>
      <c r="N35" s="8" t="b">
        <f t="shared" si="7"/>
        <v>0</v>
      </c>
      <c r="O35" s="8"/>
      <c r="P35" s="8"/>
      <c r="Q35" s="8"/>
    </row>
    <row r="36" spans="1:17" ht="15" hidden="1">
      <c r="A36" s="99">
        <f t="shared" si="5"/>
        <v>0</v>
      </c>
      <c r="B36" s="106">
        <f>B24</f>
        <v>125001</v>
      </c>
      <c r="C36" s="46">
        <v>0.04351</v>
      </c>
      <c r="D36" s="46">
        <v>0.03024</v>
      </c>
      <c r="E36" s="46">
        <v>0.02369</v>
      </c>
      <c r="F36" s="47">
        <v>0.01979</v>
      </c>
      <c r="G36" s="8"/>
      <c r="H36" s="8"/>
      <c r="I36" s="8"/>
      <c r="J36" s="8"/>
      <c r="K36" s="8"/>
      <c r="L36" s="44">
        <f t="shared" si="4"/>
        <v>0.01979</v>
      </c>
      <c r="M36" s="36" t="b">
        <f t="shared" si="6"/>
        <v>0</v>
      </c>
      <c r="N36" s="8" t="b">
        <f t="shared" si="7"/>
        <v>0</v>
      </c>
      <c r="O36" s="8"/>
      <c r="P36" s="8"/>
      <c r="Q36" s="8"/>
    </row>
    <row r="37" spans="1:17" ht="15" hidden="1">
      <c r="A37" s="100">
        <f t="shared" si="5"/>
        <v>0</v>
      </c>
      <c r="B37" s="107">
        <f>B25</f>
        <v>175001</v>
      </c>
      <c r="C37" s="49">
        <v>0.04345</v>
      </c>
      <c r="D37" s="49">
        <v>0.03018</v>
      </c>
      <c r="E37" s="49">
        <v>0.02363</v>
      </c>
      <c r="F37" s="50">
        <v>0.01974</v>
      </c>
      <c r="G37" s="8"/>
      <c r="H37" s="8"/>
      <c r="I37" s="8"/>
      <c r="J37" s="8"/>
      <c r="K37" s="8"/>
      <c r="L37" s="44">
        <f t="shared" si="4"/>
        <v>0.01974</v>
      </c>
      <c r="M37" s="36" t="b">
        <f>AND(L$14&gt;=E14,L$14&gt;=E14)</f>
        <v>1</v>
      </c>
      <c r="N37" s="8" t="b">
        <f t="shared" si="7"/>
        <v>0</v>
      </c>
      <c r="O37" s="8"/>
      <c r="P37" s="8"/>
      <c r="Q37" s="8"/>
    </row>
    <row r="38" spans="1:17" ht="12.75">
      <c r="A38" s="22"/>
      <c r="B38" s="8"/>
      <c r="C38" s="26"/>
      <c r="D38" s="26"/>
      <c r="E38" s="26"/>
      <c r="F38" s="26"/>
      <c r="G38" s="8"/>
      <c r="H38" s="8"/>
      <c r="I38" s="8"/>
      <c r="J38" s="8"/>
      <c r="K38" s="8"/>
      <c r="L38" s="37" t="str">
        <f>IF(N30=TRUE,L30,(IF(N31=TRUE,L31,(IF(N32=TRUE,L32,(IF(N33=TRUE,L33,(IF(N34=TRUE,L34,(IF(N35=TRUE,L35,(IF(N36=TRUE,L36,(IF(N37=TRUE,L37,"FALSE")))))))))))))))</f>
        <v>FALSE</v>
      </c>
      <c r="M38" s="8"/>
      <c r="N38" s="8"/>
      <c r="O38" s="8"/>
      <c r="P38" s="8"/>
      <c r="Q38" s="8"/>
    </row>
    <row r="39" spans="1:17" ht="12.75">
      <c r="A39" s="22"/>
      <c r="B39" s="8"/>
      <c r="C39" s="8"/>
      <c r="D39" s="8"/>
      <c r="E39" s="8"/>
      <c r="F39" s="8"/>
      <c r="G39" s="8"/>
      <c r="H39" s="8"/>
      <c r="I39" s="8"/>
      <c r="J39" s="8"/>
      <c r="K39" s="8"/>
      <c r="L39" s="38"/>
      <c r="M39" s="8"/>
      <c r="N39" s="8"/>
      <c r="O39" s="8"/>
      <c r="P39" s="8"/>
      <c r="Q39" s="8"/>
    </row>
    <row r="40" spans="1:17" ht="19.5">
      <c r="A40" s="205" t="s">
        <v>150</v>
      </c>
      <c r="B40" s="206"/>
      <c r="C40" s="206"/>
      <c r="D40" s="206"/>
      <c r="E40" s="206"/>
      <c r="F40" s="207"/>
      <c r="G40" s="8"/>
      <c r="H40" s="8"/>
      <c r="I40" s="8"/>
      <c r="J40" s="8"/>
      <c r="K40" s="8"/>
      <c r="L40" s="38" t="b">
        <f>AND('Input Quote Info'!B$20=2,L$13=0)</f>
        <v>1</v>
      </c>
      <c r="M40" s="8"/>
      <c r="N40" s="8"/>
      <c r="O40" s="8"/>
      <c r="P40" s="8"/>
      <c r="Q40" s="8"/>
    </row>
    <row r="41" spans="1:17" ht="15">
      <c r="A41" s="33" t="s">
        <v>79</v>
      </c>
      <c r="B41" s="34"/>
      <c r="C41" s="34">
        <f>C17</f>
        <v>24</v>
      </c>
      <c r="D41" s="34">
        <f>D17</f>
        <v>36</v>
      </c>
      <c r="E41" s="34">
        <f>E17</f>
        <v>48</v>
      </c>
      <c r="F41" s="35">
        <f>F17</f>
        <v>60</v>
      </c>
      <c r="G41" s="8"/>
      <c r="H41" s="101">
        <v>24</v>
      </c>
      <c r="I41" s="101">
        <v>36</v>
      </c>
      <c r="J41" s="101">
        <v>48</v>
      </c>
      <c r="K41" s="101">
        <v>60</v>
      </c>
      <c r="L41" s="38">
        <f>L17</f>
        <v>60</v>
      </c>
      <c r="M41" s="8"/>
      <c r="N41" s="8"/>
      <c r="O41" s="8"/>
      <c r="P41" s="8"/>
      <c r="Q41" s="8"/>
    </row>
    <row r="42" spans="1:17" ht="15">
      <c r="A42" s="98"/>
      <c r="B42" s="105"/>
      <c r="C42" s="42"/>
      <c r="D42" s="42"/>
      <c r="E42" s="42"/>
      <c r="F42" s="43"/>
      <c r="G42" s="8"/>
      <c r="H42" s="46">
        <f>ROUND(VLOOKUP('Input Quote Info'!$B$13,$B41:$F49,2),5)</f>
        <v>0.04875</v>
      </c>
      <c r="I42" s="46">
        <f>ROUND(VLOOKUP('Input Quote Info'!$B$13,$B41:$F49,3),5)</f>
        <v>0.0341</v>
      </c>
      <c r="J42" s="46">
        <f>ROUND(VLOOKUP('Input Quote Info'!$B$13,$B41:$F49,4),5)</f>
        <v>0.02678</v>
      </c>
      <c r="K42" s="46">
        <f>ROUND(VLOOKUP('Input Quote Info'!$B$13,$B41:$F49,5),5)</f>
        <v>0.0222</v>
      </c>
      <c r="L42" s="44">
        <f aca="true" t="shared" si="8" ref="L42:L49">IF(L$17=24,C42,(IF(L$17=36,D42,(IF(L$17=48,E42,(IF(L$17=60,F42,"ERROR")))))))</f>
        <v>0</v>
      </c>
      <c r="M42" s="36" t="b">
        <f>AND(L$14&gt;=1500,L$14&lt;=F7)</f>
        <v>0</v>
      </c>
      <c r="N42" s="8" t="b">
        <f>AND(L$40,M42)</f>
        <v>0</v>
      </c>
      <c r="O42" s="8"/>
      <c r="P42" s="8"/>
      <c r="Q42" s="8"/>
    </row>
    <row r="43" spans="1:21" ht="15">
      <c r="A43" s="99" t="str">
        <f aca="true" t="shared" si="9" ref="A43:B47">A31</f>
        <v>$4,999 - $15,000</v>
      </c>
      <c r="B43" s="106">
        <f t="shared" si="9"/>
        <v>5001</v>
      </c>
      <c r="C43" s="155">
        <v>0.04875</v>
      </c>
      <c r="D43" s="155">
        <v>0.0341</v>
      </c>
      <c r="E43" s="155">
        <v>0.02678</v>
      </c>
      <c r="F43" s="156">
        <v>0.0222</v>
      </c>
      <c r="G43" s="8"/>
      <c r="H43" s="8"/>
      <c r="I43" s="8"/>
      <c r="J43" s="8"/>
      <c r="K43" s="8"/>
      <c r="L43" s="44">
        <f t="shared" si="8"/>
        <v>0.0222</v>
      </c>
      <c r="M43" s="36" t="b">
        <f aca="true" t="shared" si="10" ref="M43:M48">AND(L$14&gt;=E8,L$14&lt;=F8)</f>
        <v>1</v>
      </c>
      <c r="N43" s="8" t="b">
        <f aca="true" t="shared" si="11" ref="N43:N49">AND(L$40,M43)</f>
        <v>1</v>
      </c>
      <c r="O43" s="8"/>
      <c r="P43" s="8"/>
      <c r="Q43" s="8"/>
      <c r="R43" s="164"/>
      <c r="S43" s="164"/>
      <c r="T43" s="164"/>
      <c r="U43" s="164"/>
    </row>
    <row r="44" spans="1:21" ht="15">
      <c r="A44" s="99" t="str">
        <f t="shared" si="9"/>
        <v>$15,001 - $25,000</v>
      </c>
      <c r="B44" s="106">
        <f t="shared" si="9"/>
        <v>15001</v>
      </c>
      <c r="C44" s="155">
        <v>0.0487</v>
      </c>
      <c r="D44" s="155">
        <v>0.03354</v>
      </c>
      <c r="E44" s="155">
        <v>0.0262</v>
      </c>
      <c r="F44" s="156">
        <v>0.0219</v>
      </c>
      <c r="G44" s="8"/>
      <c r="H44" s="8"/>
      <c r="I44" s="8"/>
      <c r="J44" s="8"/>
      <c r="K44" s="8"/>
      <c r="L44" s="44">
        <f t="shared" si="8"/>
        <v>0.0219</v>
      </c>
      <c r="M44" s="36" t="b">
        <f t="shared" si="10"/>
        <v>0</v>
      </c>
      <c r="N44" s="8" t="b">
        <f t="shared" si="11"/>
        <v>0</v>
      </c>
      <c r="O44" s="8"/>
      <c r="P44" s="8"/>
      <c r="Q44" s="8"/>
      <c r="R44" s="164"/>
      <c r="S44" s="164"/>
      <c r="T44" s="164"/>
      <c r="U44" s="164"/>
    </row>
    <row r="45" spans="1:21" ht="15">
      <c r="A45" s="99" t="str">
        <f t="shared" si="9"/>
        <v>$25,001 - $50,000</v>
      </c>
      <c r="B45" s="106">
        <f t="shared" si="9"/>
        <v>25001</v>
      </c>
      <c r="C45" s="155">
        <v>0.04846</v>
      </c>
      <c r="D45" s="155">
        <v>0.03335</v>
      </c>
      <c r="E45" s="155">
        <v>0.0261</v>
      </c>
      <c r="F45" s="156">
        <v>0.02175</v>
      </c>
      <c r="G45" s="8"/>
      <c r="H45" s="8"/>
      <c r="I45" s="8"/>
      <c r="J45" s="8"/>
      <c r="K45" s="8"/>
      <c r="L45" s="44">
        <f t="shared" si="8"/>
        <v>0.02175</v>
      </c>
      <c r="M45" s="36" t="b">
        <f t="shared" si="10"/>
        <v>0</v>
      </c>
      <c r="N45" s="8" t="b">
        <f t="shared" si="11"/>
        <v>0</v>
      </c>
      <c r="O45" s="8"/>
      <c r="P45" s="8"/>
      <c r="Q45" s="8"/>
      <c r="R45" s="164"/>
      <c r="S45" s="164"/>
      <c r="T45" s="164"/>
      <c r="U45" s="164"/>
    </row>
    <row r="46" spans="1:21" ht="15">
      <c r="A46" s="99" t="str">
        <f t="shared" si="9"/>
        <v>$50,001 - $75,000</v>
      </c>
      <c r="B46" s="106">
        <f t="shared" si="9"/>
        <v>50001</v>
      </c>
      <c r="C46" s="155">
        <v>0.04834</v>
      </c>
      <c r="D46" s="155">
        <v>0.03299</v>
      </c>
      <c r="E46" s="155">
        <v>0.026</v>
      </c>
      <c r="F46" s="156">
        <v>0.0217</v>
      </c>
      <c r="G46" s="8"/>
      <c r="H46" s="8"/>
      <c r="I46" s="8"/>
      <c r="J46" s="8"/>
      <c r="K46" s="8"/>
      <c r="L46" s="44">
        <f t="shared" si="8"/>
        <v>0.0217</v>
      </c>
      <c r="M46" s="36" t="b">
        <f t="shared" si="10"/>
        <v>0</v>
      </c>
      <c r="N46" s="8" t="b">
        <f t="shared" si="11"/>
        <v>0</v>
      </c>
      <c r="O46" s="8"/>
      <c r="P46" s="8"/>
      <c r="Q46" s="8"/>
      <c r="R46" s="164"/>
      <c r="S46" s="164"/>
      <c r="T46" s="164"/>
      <c r="U46" s="164"/>
    </row>
    <row r="47" spans="1:21" ht="15">
      <c r="A47" s="159" t="str">
        <f t="shared" si="9"/>
        <v>$75,001 - $150,000</v>
      </c>
      <c r="B47" s="106">
        <f t="shared" si="9"/>
        <v>75001</v>
      </c>
      <c r="C47" s="157">
        <v>0.04767</v>
      </c>
      <c r="D47" s="157">
        <v>0.03294</v>
      </c>
      <c r="E47" s="157">
        <v>0.02562</v>
      </c>
      <c r="F47" s="158">
        <v>0.02126</v>
      </c>
      <c r="G47" s="8"/>
      <c r="H47" s="8"/>
      <c r="I47" s="8"/>
      <c r="J47" s="8"/>
      <c r="K47" s="8"/>
      <c r="L47" s="44">
        <f t="shared" si="8"/>
        <v>0.02126</v>
      </c>
      <c r="M47" s="36" t="b">
        <f t="shared" si="10"/>
        <v>0</v>
      </c>
      <c r="N47" s="8" t="b">
        <f t="shared" si="11"/>
        <v>0</v>
      </c>
      <c r="O47" s="8"/>
      <c r="P47" s="8"/>
      <c r="Q47" s="8"/>
      <c r="R47" s="164"/>
      <c r="S47" s="164"/>
      <c r="T47" s="164"/>
      <c r="U47" s="164"/>
    </row>
    <row r="48" spans="1:17" ht="15">
      <c r="A48" s="99"/>
      <c r="B48" s="106"/>
      <c r="C48" s="46"/>
      <c r="D48" s="46"/>
      <c r="E48" s="46"/>
      <c r="F48" s="47"/>
      <c r="G48" s="8"/>
      <c r="H48" s="8"/>
      <c r="I48" s="8"/>
      <c r="J48" s="8"/>
      <c r="K48" s="8"/>
      <c r="L48" s="44">
        <f t="shared" si="8"/>
        <v>0</v>
      </c>
      <c r="M48" s="36" t="b">
        <f t="shared" si="10"/>
        <v>0</v>
      </c>
      <c r="N48" s="8" t="b">
        <f t="shared" si="11"/>
        <v>0</v>
      </c>
      <c r="O48" s="8"/>
      <c r="P48" s="8"/>
      <c r="Q48" s="8"/>
    </row>
    <row r="49" spans="1:17" ht="15">
      <c r="A49" s="100"/>
      <c r="B49" s="107"/>
      <c r="C49" s="49"/>
      <c r="D49" s="49"/>
      <c r="E49" s="49"/>
      <c r="F49" s="50"/>
      <c r="G49" s="8"/>
      <c r="H49" s="8"/>
      <c r="I49" s="8"/>
      <c r="J49" s="8"/>
      <c r="K49" s="8"/>
      <c r="L49" s="44">
        <f t="shared" si="8"/>
        <v>0</v>
      </c>
      <c r="M49" s="36" t="b">
        <f>AND(L$14&gt;=E14,L$14&gt;=E14)</f>
        <v>1</v>
      </c>
      <c r="N49" s="8" t="b">
        <f t="shared" si="11"/>
        <v>1</v>
      </c>
      <c r="O49" s="8"/>
      <c r="P49" s="8"/>
      <c r="Q49" s="8"/>
    </row>
    <row r="50" spans="1:17" ht="12.75">
      <c r="A50" s="22"/>
      <c r="B50" s="8"/>
      <c r="C50" s="8"/>
      <c r="D50" s="8"/>
      <c r="E50" s="8"/>
      <c r="F50" s="8"/>
      <c r="G50" s="8"/>
      <c r="H50" s="8"/>
      <c r="I50" s="8"/>
      <c r="J50" s="8"/>
      <c r="K50" s="8"/>
      <c r="L50" s="37">
        <f>IF(N42=TRUE,L42,(IF(N43=TRUE,L43,(IF(N44=TRUE,L44,(IF(N45=TRUE,L45,(IF(N46=TRUE,L46,(IF(N47=TRUE,L47,(IF(N48=TRUE,L48,(IF(N49=TRUE,L49,"FALSE")))))))))))))))</f>
        <v>0.0222</v>
      </c>
      <c r="M50" s="8"/>
      <c r="N50" s="8"/>
      <c r="O50" s="8"/>
      <c r="P50" s="8"/>
      <c r="Q50" s="8"/>
    </row>
    <row r="51" spans="1:17" ht="15">
      <c r="A51" s="192" t="s">
        <v>142</v>
      </c>
      <c r="B51" s="192"/>
      <c r="C51" s="192"/>
      <c r="D51" s="192"/>
      <c r="E51" s="192"/>
      <c r="F51" s="192"/>
      <c r="G51" s="8"/>
      <c r="H51" s="8"/>
      <c r="I51" s="8"/>
      <c r="J51" s="8"/>
      <c r="K51" s="8"/>
      <c r="L51" s="38"/>
      <c r="M51" s="8"/>
      <c r="N51" s="8"/>
      <c r="O51" s="8"/>
      <c r="P51" s="8"/>
      <c r="Q51" s="8"/>
    </row>
    <row r="52" spans="1:17" ht="15" customHeight="1">
      <c r="A52" s="192" t="s">
        <v>143</v>
      </c>
      <c r="B52" s="192"/>
      <c r="C52" s="192"/>
      <c r="D52" s="192"/>
      <c r="E52" s="192"/>
      <c r="F52" s="192"/>
      <c r="G52" s="8"/>
      <c r="H52" s="8"/>
      <c r="I52" s="8"/>
      <c r="J52" s="8"/>
      <c r="K52" s="8"/>
      <c r="L52" s="38"/>
      <c r="M52" s="8"/>
      <c r="N52" s="8"/>
      <c r="O52" s="8"/>
      <c r="P52" s="8"/>
      <c r="Q52" s="8"/>
    </row>
    <row r="53" spans="1:17" ht="43.5" customHeight="1">
      <c r="A53" s="201"/>
      <c r="B53" s="201"/>
      <c r="C53" s="201"/>
      <c r="D53" s="201"/>
      <c r="E53" s="201"/>
      <c r="F53" s="201"/>
      <c r="G53" s="8"/>
      <c r="H53" s="8"/>
      <c r="I53" s="8"/>
      <c r="J53" s="8"/>
      <c r="K53" s="8"/>
      <c r="L53" s="38"/>
      <c r="M53" s="8"/>
      <c r="N53" s="8"/>
      <c r="O53" s="8"/>
      <c r="P53" s="8"/>
      <c r="Q53" s="8"/>
    </row>
    <row r="54" spans="1:17" ht="12.75">
      <c r="A54" s="22"/>
      <c r="B54" s="8"/>
      <c r="C54" s="8"/>
      <c r="D54" s="8"/>
      <c r="E54" s="8"/>
      <c r="F54" s="8"/>
      <c r="G54" s="8"/>
      <c r="H54" s="8"/>
      <c r="I54" s="8"/>
      <c r="J54" s="8"/>
      <c r="K54" s="8"/>
      <c r="L54" s="38"/>
      <c r="M54" s="8"/>
      <c r="N54" s="8"/>
      <c r="O54" s="8"/>
      <c r="P54" s="8"/>
      <c r="Q54" s="8"/>
    </row>
    <row r="55" spans="1:17" ht="12.75">
      <c r="A55" s="22"/>
      <c r="B55" s="8"/>
      <c r="C55" s="8"/>
      <c r="D55" s="8"/>
      <c r="E55" s="8"/>
      <c r="F55" s="8"/>
      <c r="G55" s="8"/>
      <c r="H55" s="8"/>
      <c r="I55" s="8"/>
      <c r="J55" s="8"/>
      <c r="K55" s="8"/>
      <c r="L55" s="38"/>
      <c r="M55" s="8"/>
      <c r="N55" s="8"/>
      <c r="O55" s="8"/>
      <c r="P55" s="8"/>
      <c r="Q55" s="8"/>
    </row>
    <row r="56" spans="1:17" ht="12.75">
      <c r="A56" s="22"/>
      <c r="B56" s="8"/>
      <c r="C56" s="8"/>
      <c r="D56" s="8"/>
      <c r="E56" s="8"/>
      <c r="F56" s="8"/>
      <c r="G56" s="8"/>
      <c r="H56" s="8"/>
      <c r="I56" s="8"/>
      <c r="J56" s="8"/>
      <c r="K56" s="8"/>
      <c r="L56" s="38"/>
      <c r="M56" s="8"/>
      <c r="N56" s="8"/>
      <c r="O56" s="8"/>
      <c r="P56" s="8"/>
      <c r="Q56" s="8"/>
    </row>
    <row r="57" spans="1:17" ht="12.75">
      <c r="A57" s="22"/>
      <c r="B57" s="8"/>
      <c r="C57" s="8"/>
      <c r="D57" s="8"/>
      <c r="E57" s="8"/>
      <c r="F57" s="8"/>
      <c r="G57" s="8"/>
      <c r="H57" s="8"/>
      <c r="I57" s="8"/>
      <c r="J57" s="8"/>
      <c r="K57" s="8"/>
      <c r="L57" s="38"/>
      <c r="M57" s="8"/>
      <c r="N57" s="8"/>
      <c r="O57" s="8"/>
      <c r="P57" s="8"/>
      <c r="Q57" s="8"/>
    </row>
    <row r="58" spans="1:17" ht="12.75">
      <c r="A58" s="22"/>
      <c r="B58" s="8"/>
      <c r="C58" s="8"/>
      <c r="D58" s="8"/>
      <c r="E58" s="8"/>
      <c r="F58" s="8"/>
      <c r="G58" s="8"/>
      <c r="H58" s="8"/>
      <c r="I58" s="8"/>
      <c r="J58" s="8"/>
      <c r="K58" s="8"/>
      <c r="L58" s="38"/>
      <c r="M58" s="8"/>
      <c r="N58" s="8"/>
      <c r="O58" s="8"/>
      <c r="P58" s="8"/>
      <c r="Q58" s="8"/>
    </row>
    <row r="59" spans="1:17" ht="12.75">
      <c r="A59" s="22"/>
      <c r="B59" s="8"/>
      <c r="C59" s="8"/>
      <c r="D59" s="8"/>
      <c r="E59" s="8"/>
      <c r="F59" s="8"/>
      <c r="G59" s="8"/>
      <c r="H59" s="8"/>
      <c r="I59" s="8"/>
      <c r="J59" s="8"/>
      <c r="K59" s="8"/>
      <c r="L59" s="38"/>
      <c r="M59" s="8"/>
      <c r="N59" s="8"/>
      <c r="O59" s="8"/>
      <c r="P59" s="8"/>
      <c r="Q59" s="8"/>
    </row>
    <row r="60" spans="1:17" ht="12.75">
      <c r="A60" s="22"/>
      <c r="B60" s="8"/>
      <c r="C60" s="8"/>
      <c r="D60" s="8"/>
      <c r="E60" s="8"/>
      <c r="F60" s="8"/>
      <c r="G60" s="8"/>
      <c r="H60" s="8"/>
      <c r="I60" s="8"/>
      <c r="J60" s="8"/>
      <c r="K60" s="8"/>
      <c r="L60" s="38"/>
      <c r="M60" s="8"/>
      <c r="N60" s="8"/>
      <c r="O60" s="8"/>
      <c r="P60" s="8"/>
      <c r="Q60" s="8"/>
    </row>
    <row r="61" spans="1:17" ht="12.75">
      <c r="A61" s="22"/>
      <c r="B61" s="8"/>
      <c r="C61" s="8"/>
      <c r="D61" s="8"/>
      <c r="E61" s="8"/>
      <c r="F61" s="8"/>
      <c r="G61" s="8"/>
      <c r="H61" s="8"/>
      <c r="I61" s="8"/>
      <c r="J61" s="8"/>
      <c r="K61" s="8"/>
      <c r="L61" s="38"/>
      <c r="M61" s="8"/>
      <c r="N61" s="8"/>
      <c r="O61" s="8"/>
      <c r="P61" s="8"/>
      <c r="Q61" s="8"/>
    </row>
    <row r="62" spans="1:17" ht="12.75">
      <c r="A62" s="22"/>
      <c r="B62" s="8"/>
      <c r="C62" s="8"/>
      <c r="D62" s="8"/>
      <c r="E62" s="8"/>
      <c r="F62" s="8"/>
      <c r="G62" s="8"/>
      <c r="H62" s="8"/>
      <c r="I62" s="8"/>
      <c r="J62" s="8"/>
      <c r="K62" s="8"/>
      <c r="L62" s="38"/>
      <c r="M62" s="8"/>
      <c r="N62" s="8"/>
      <c r="O62" s="8"/>
      <c r="P62" s="8"/>
      <c r="Q62" s="8"/>
    </row>
    <row r="63" spans="1:17" ht="12.75">
      <c r="A63" s="22"/>
      <c r="B63" s="8"/>
      <c r="C63" s="8"/>
      <c r="D63" s="8"/>
      <c r="E63" s="8"/>
      <c r="F63" s="8"/>
      <c r="G63" s="8"/>
      <c r="H63" s="8"/>
      <c r="I63" s="8"/>
      <c r="J63" s="8"/>
      <c r="K63" s="8"/>
      <c r="L63" s="38"/>
      <c r="M63" s="8"/>
      <c r="N63" s="8"/>
      <c r="O63" s="8"/>
      <c r="P63" s="8"/>
      <c r="Q63" s="8"/>
    </row>
    <row r="64" spans="1:17" ht="12.75">
      <c r="A64" s="22"/>
      <c r="B64" s="8"/>
      <c r="C64" s="8"/>
      <c r="D64" s="8"/>
      <c r="E64" s="8"/>
      <c r="F64" s="8"/>
      <c r="G64" s="8"/>
      <c r="H64" s="8"/>
      <c r="I64" s="8"/>
      <c r="J64" s="8"/>
      <c r="K64" s="8"/>
      <c r="L64" s="38"/>
      <c r="M64" s="8"/>
      <c r="N64" s="8"/>
      <c r="O64" s="8"/>
      <c r="P64" s="8"/>
      <c r="Q64" s="8"/>
    </row>
    <row r="65" spans="1:17" ht="12.75">
      <c r="A65" s="22"/>
      <c r="B65" s="8"/>
      <c r="C65" s="8"/>
      <c r="D65" s="8"/>
      <c r="E65" s="8"/>
      <c r="F65" s="8"/>
      <c r="G65" s="8"/>
      <c r="H65" s="8"/>
      <c r="I65" s="8"/>
      <c r="J65" s="8"/>
      <c r="K65" s="8"/>
      <c r="L65" s="38"/>
      <c r="M65" s="8"/>
      <c r="N65" s="8"/>
      <c r="O65" s="8"/>
      <c r="P65" s="8"/>
      <c r="Q65" s="8"/>
    </row>
    <row r="66" spans="1:17" ht="12.75">
      <c r="A66" s="22"/>
      <c r="B66" s="8"/>
      <c r="C66" s="8"/>
      <c r="D66" s="8"/>
      <c r="E66" s="8"/>
      <c r="F66" s="8"/>
      <c r="G66" s="8"/>
      <c r="H66" s="8"/>
      <c r="I66" s="8"/>
      <c r="J66" s="8"/>
      <c r="K66" s="8"/>
      <c r="L66" s="38"/>
      <c r="M66" s="8"/>
      <c r="N66" s="8"/>
      <c r="O66" s="8"/>
      <c r="P66" s="8"/>
      <c r="Q66" s="8"/>
    </row>
    <row r="67" spans="1:17" ht="12.75">
      <c r="A67" s="22"/>
      <c r="B67" s="8"/>
      <c r="C67" s="8"/>
      <c r="D67" s="8"/>
      <c r="E67" s="8"/>
      <c r="F67" s="8"/>
      <c r="G67" s="8"/>
      <c r="H67" s="8"/>
      <c r="I67" s="8"/>
      <c r="J67" s="8"/>
      <c r="K67" s="8"/>
      <c r="L67" s="38"/>
      <c r="M67" s="8"/>
      <c r="N67" s="8"/>
      <c r="O67" s="8"/>
      <c r="P67" s="8"/>
      <c r="Q67" s="8"/>
    </row>
    <row r="68" spans="1:17" ht="12.75">
      <c r="A68" s="22"/>
      <c r="B68" s="8"/>
      <c r="C68" s="8"/>
      <c r="D68" s="8"/>
      <c r="E68" s="8"/>
      <c r="F68" s="8"/>
      <c r="G68" s="8"/>
      <c r="H68" s="8"/>
      <c r="I68" s="8"/>
      <c r="J68" s="8"/>
      <c r="K68" s="8"/>
      <c r="L68" s="38"/>
      <c r="M68" s="8"/>
      <c r="N68" s="8"/>
      <c r="O68" s="8"/>
      <c r="P68" s="8"/>
      <c r="Q68" s="8"/>
    </row>
    <row r="69" spans="1:17" ht="12.75">
      <c r="A69" s="22"/>
      <c r="B69" s="8"/>
      <c r="C69" s="8"/>
      <c r="D69" s="8"/>
      <c r="E69" s="8"/>
      <c r="F69" s="8"/>
      <c r="G69" s="8"/>
      <c r="H69" s="8"/>
      <c r="I69" s="8"/>
      <c r="J69" s="8"/>
      <c r="K69" s="8"/>
      <c r="L69" s="38"/>
      <c r="M69" s="8"/>
      <c r="N69" s="8"/>
      <c r="O69" s="8"/>
      <c r="P69" s="8"/>
      <c r="Q69" s="8"/>
    </row>
    <row r="70" spans="1:17" ht="12.75">
      <c r="A70" s="22"/>
      <c r="B70" s="8"/>
      <c r="C70" s="8"/>
      <c r="D70" s="8"/>
      <c r="E70" s="8"/>
      <c r="F70" s="8"/>
      <c r="G70" s="8"/>
      <c r="H70" s="8"/>
      <c r="I70" s="8"/>
      <c r="J70" s="8"/>
      <c r="K70" s="8"/>
      <c r="L70" s="38"/>
      <c r="M70" s="8"/>
      <c r="N70" s="8"/>
      <c r="O70" s="8"/>
      <c r="P70" s="8"/>
      <c r="Q70" s="8"/>
    </row>
    <row r="71" spans="1:17" ht="12.75">
      <c r="A71" s="19"/>
      <c r="B71" s="11"/>
      <c r="C71" s="11"/>
      <c r="D71" s="11"/>
      <c r="E71" s="11"/>
      <c r="F71" s="11"/>
      <c r="G71" s="11"/>
      <c r="H71" s="11"/>
      <c r="I71" s="11"/>
      <c r="J71" s="11"/>
      <c r="K71" s="11"/>
      <c r="L71" s="18"/>
      <c r="M71" s="11"/>
      <c r="N71" s="11"/>
      <c r="O71" s="11"/>
      <c r="P71" s="11"/>
      <c r="Q71" s="11"/>
    </row>
    <row r="72" spans="1:17" ht="12.75">
      <c r="A72" s="19"/>
      <c r="B72" s="11"/>
      <c r="C72" s="11"/>
      <c r="D72" s="11"/>
      <c r="E72" s="11"/>
      <c r="F72" s="11"/>
      <c r="G72" s="11"/>
      <c r="H72" s="11"/>
      <c r="I72" s="11"/>
      <c r="J72" s="11"/>
      <c r="K72" s="11"/>
      <c r="L72" s="18"/>
      <c r="M72" s="11"/>
      <c r="N72" s="11"/>
      <c r="O72" s="11"/>
      <c r="P72" s="11"/>
      <c r="Q72" s="11"/>
    </row>
    <row r="73" spans="1:17" ht="12.75">
      <c r="A73" s="19"/>
      <c r="B73" s="11"/>
      <c r="C73" s="11"/>
      <c r="D73" s="11"/>
      <c r="E73" s="11"/>
      <c r="F73" s="11"/>
      <c r="G73" s="11"/>
      <c r="H73" s="11"/>
      <c r="I73" s="11"/>
      <c r="J73" s="11"/>
      <c r="K73" s="11"/>
      <c r="L73" s="18"/>
      <c r="M73" s="11"/>
      <c r="N73" s="11"/>
      <c r="O73" s="11"/>
      <c r="P73" s="11"/>
      <c r="Q73" s="11"/>
    </row>
    <row r="74" spans="1:17" ht="12.75">
      <c r="A74" s="19"/>
      <c r="B74" s="11"/>
      <c r="C74" s="11"/>
      <c r="D74" s="11"/>
      <c r="E74" s="11"/>
      <c r="F74" s="11"/>
      <c r="G74" s="11"/>
      <c r="H74" s="11"/>
      <c r="I74" s="11"/>
      <c r="J74" s="11"/>
      <c r="K74" s="11"/>
      <c r="L74" s="18"/>
      <c r="M74" s="11"/>
      <c r="N74" s="11"/>
      <c r="O74" s="11"/>
      <c r="P74" s="11"/>
      <c r="Q74" s="11"/>
    </row>
    <row r="75" spans="1:17" ht="12.75">
      <c r="A75" s="19"/>
      <c r="B75" s="11"/>
      <c r="C75" s="11"/>
      <c r="D75" s="11"/>
      <c r="E75" s="11"/>
      <c r="F75" s="11"/>
      <c r="G75" s="11"/>
      <c r="H75" s="11"/>
      <c r="I75" s="11"/>
      <c r="J75" s="11"/>
      <c r="K75" s="11"/>
      <c r="L75" s="18"/>
      <c r="M75" s="11"/>
      <c r="N75" s="11"/>
      <c r="O75" s="11"/>
      <c r="P75" s="11"/>
      <c r="Q75" s="11"/>
    </row>
    <row r="76" spans="1:17" ht="12.75">
      <c r="A76" s="19"/>
      <c r="B76" s="11"/>
      <c r="C76" s="11"/>
      <c r="D76" s="11"/>
      <c r="E76" s="11"/>
      <c r="F76" s="11"/>
      <c r="G76" s="11"/>
      <c r="H76" s="11"/>
      <c r="I76" s="11"/>
      <c r="J76" s="11"/>
      <c r="K76" s="11"/>
      <c r="L76" s="18"/>
      <c r="M76" s="11"/>
      <c r="N76" s="11"/>
      <c r="O76" s="11"/>
      <c r="P76" s="11"/>
      <c r="Q76" s="11"/>
    </row>
    <row r="77" spans="1:17" ht="12.75">
      <c r="A77" s="19"/>
      <c r="B77" s="11"/>
      <c r="C77" s="11"/>
      <c r="D77" s="11"/>
      <c r="E77" s="11"/>
      <c r="F77" s="11"/>
      <c r="G77" s="11"/>
      <c r="H77" s="11"/>
      <c r="I77" s="11"/>
      <c r="J77" s="11"/>
      <c r="K77" s="11"/>
      <c r="L77" s="18"/>
      <c r="M77" s="11"/>
      <c r="N77" s="11"/>
      <c r="O77" s="11"/>
      <c r="P77" s="11"/>
      <c r="Q77" s="11"/>
    </row>
    <row r="78" spans="1:17" ht="12.75">
      <c r="A78" s="19"/>
      <c r="B78" s="11"/>
      <c r="C78" s="11"/>
      <c r="D78" s="11"/>
      <c r="E78" s="11"/>
      <c r="F78" s="11"/>
      <c r="G78" s="11"/>
      <c r="H78" s="11"/>
      <c r="I78" s="11"/>
      <c r="J78" s="11"/>
      <c r="K78" s="11"/>
      <c r="L78" s="18"/>
      <c r="M78" s="11"/>
      <c r="N78" s="11"/>
      <c r="O78" s="11"/>
      <c r="P78" s="11"/>
      <c r="Q78" s="11"/>
    </row>
    <row r="79" spans="1:17" ht="12.75">
      <c r="A79" s="19"/>
      <c r="B79" s="11"/>
      <c r="C79" s="11"/>
      <c r="D79" s="11"/>
      <c r="E79" s="11"/>
      <c r="F79" s="11"/>
      <c r="G79" s="11"/>
      <c r="H79" s="11"/>
      <c r="I79" s="11"/>
      <c r="J79" s="11"/>
      <c r="K79" s="11"/>
      <c r="L79" s="18"/>
      <c r="M79" s="11"/>
      <c r="N79" s="11"/>
      <c r="O79" s="11"/>
      <c r="P79" s="11"/>
      <c r="Q79" s="11"/>
    </row>
    <row r="80" spans="1:17" ht="12.75">
      <c r="A80" s="19"/>
      <c r="B80" s="11"/>
      <c r="C80" s="11"/>
      <c r="D80" s="11"/>
      <c r="E80" s="11"/>
      <c r="F80" s="11"/>
      <c r="G80" s="11"/>
      <c r="H80" s="11"/>
      <c r="I80" s="11"/>
      <c r="J80" s="11"/>
      <c r="K80" s="11"/>
      <c r="L80" s="18"/>
      <c r="M80" s="11"/>
      <c r="N80" s="11"/>
      <c r="O80" s="11"/>
      <c r="P80" s="11"/>
      <c r="Q80" s="11"/>
    </row>
    <row r="81" spans="1:17" ht="12.75">
      <c r="A81" s="19"/>
      <c r="B81" s="11"/>
      <c r="C81" s="11"/>
      <c r="D81" s="11"/>
      <c r="E81" s="11"/>
      <c r="F81" s="11"/>
      <c r="G81" s="11"/>
      <c r="H81" s="11"/>
      <c r="I81" s="11"/>
      <c r="J81" s="11"/>
      <c r="K81" s="11"/>
      <c r="L81" s="18"/>
      <c r="M81" s="11"/>
      <c r="N81" s="11"/>
      <c r="O81" s="11"/>
      <c r="P81" s="11"/>
      <c r="Q81" s="11"/>
    </row>
    <row r="82" spans="1:17" ht="12.75">
      <c r="A82" s="19"/>
      <c r="B82" s="11"/>
      <c r="C82" s="11"/>
      <c r="D82" s="11"/>
      <c r="E82" s="11"/>
      <c r="F82" s="11"/>
      <c r="G82" s="11"/>
      <c r="H82" s="11"/>
      <c r="I82" s="11"/>
      <c r="J82" s="11"/>
      <c r="K82" s="11"/>
      <c r="L82" s="18"/>
      <c r="M82" s="11"/>
      <c r="N82" s="11"/>
      <c r="O82" s="11"/>
      <c r="P82" s="11"/>
      <c r="Q82" s="11"/>
    </row>
    <row r="83" spans="1:17" ht="12.75">
      <c r="A83" s="19"/>
      <c r="B83" s="11"/>
      <c r="C83" s="11"/>
      <c r="D83" s="11"/>
      <c r="E83" s="11"/>
      <c r="F83" s="11"/>
      <c r="G83" s="11"/>
      <c r="H83" s="11"/>
      <c r="I83" s="11"/>
      <c r="J83" s="11"/>
      <c r="K83" s="11"/>
      <c r="L83" s="18"/>
      <c r="M83" s="11"/>
      <c r="N83" s="11"/>
      <c r="O83" s="11"/>
      <c r="P83" s="11"/>
      <c r="Q83" s="11"/>
    </row>
    <row r="84" spans="1:17" ht="12.75">
      <c r="A84" s="19"/>
      <c r="B84" s="11"/>
      <c r="C84" s="11"/>
      <c r="D84" s="11"/>
      <c r="E84" s="11"/>
      <c r="F84" s="11"/>
      <c r="G84" s="11"/>
      <c r="H84" s="11"/>
      <c r="I84" s="11"/>
      <c r="J84" s="11"/>
      <c r="K84" s="11"/>
      <c r="L84" s="18"/>
      <c r="M84" s="11"/>
      <c r="N84" s="11"/>
      <c r="O84" s="11"/>
      <c r="P84" s="11"/>
      <c r="Q84" s="11"/>
    </row>
    <row r="85" spans="1:17" ht="12.75">
      <c r="A85" s="19"/>
      <c r="B85" s="11"/>
      <c r="C85" s="11"/>
      <c r="D85" s="11"/>
      <c r="E85" s="11"/>
      <c r="F85" s="11"/>
      <c r="G85" s="11"/>
      <c r="H85" s="11"/>
      <c r="I85" s="11"/>
      <c r="J85" s="11"/>
      <c r="K85" s="11"/>
      <c r="L85" s="18"/>
      <c r="M85" s="11"/>
      <c r="N85" s="11"/>
      <c r="O85" s="11"/>
      <c r="P85" s="11"/>
      <c r="Q85" s="11"/>
    </row>
    <row r="86" spans="1:17" ht="12.75">
      <c r="A86" s="19"/>
      <c r="B86" s="11"/>
      <c r="C86" s="11"/>
      <c r="D86" s="11"/>
      <c r="E86" s="11"/>
      <c r="F86" s="11"/>
      <c r="G86" s="11"/>
      <c r="H86" s="11"/>
      <c r="I86" s="11"/>
      <c r="J86" s="11"/>
      <c r="K86" s="11"/>
      <c r="L86" s="18"/>
      <c r="M86" s="11"/>
      <c r="N86" s="11"/>
      <c r="O86" s="11"/>
      <c r="P86" s="11"/>
      <c r="Q86" s="11"/>
    </row>
    <row r="87" spans="1:17" ht="12.75">
      <c r="A87" s="19"/>
      <c r="B87" s="11"/>
      <c r="C87" s="11"/>
      <c r="D87" s="11"/>
      <c r="E87" s="11"/>
      <c r="F87" s="11"/>
      <c r="G87" s="11"/>
      <c r="H87" s="11"/>
      <c r="I87" s="11"/>
      <c r="J87" s="11"/>
      <c r="K87" s="11"/>
      <c r="L87" s="18"/>
      <c r="M87" s="11"/>
      <c r="N87" s="11"/>
      <c r="O87" s="11"/>
      <c r="P87" s="11"/>
      <c r="Q87" s="11"/>
    </row>
    <row r="88" spans="1:17" ht="12.75">
      <c r="A88" s="19"/>
      <c r="B88" s="11"/>
      <c r="C88" s="11"/>
      <c r="D88" s="11"/>
      <c r="E88" s="11"/>
      <c r="F88" s="11"/>
      <c r="G88" s="11"/>
      <c r="H88" s="11"/>
      <c r="I88" s="11"/>
      <c r="J88" s="11"/>
      <c r="K88" s="11"/>
      <c r="L88" s="18"/>
      <c r="M88" s="11"/>
      <c r="N88" s="11"/>
      <c r="O88" s="11"/>
      <c r="P88" s="11"/>
      <c r="Q88" s="11"/>
    </row>
    <row r="89" spans="1:17" ht="12.75">
      <c r="A89" s="19"/>
      <c r="B89" s="11"/>
      <c r="C89" s="11"/>
      <c r="D89" s="11"/>
      <c r="E89" s="11"/>
      <c r="F89" s="11"/>
      <c r="G89" s="11"/>
      <c r="H89" s="11"/>
      <c r="I89" s="11"/>
      <c r="J89" s="11"/>
      <c r="K89" s="11"/>
      <c r="L89" s="18"/>
      <c r="M89" s="11"/>
      <c r="N89" s="11"/>
      <c r="O89" s="11"/>
      <c r="P89" s="11"/>
      <c r="Q89" s="11"/>
    </row>
    <row r="90" spans="1:17" ht="12.75">
      <c r="A90" s="19"/>
      <c r="B90" s="11"/>
      <c r="C90" s="11"/>
      <c r="D90" s="11"/>
      <c r="E90" s="11"/>
      <c r="F90" s="11"/>
      <c r="G90" s="11"/>
      <c r="H90" s="11"/>
      <c r="I90" s="11"/>
      <c r="J90" s="11"/>
      <c r="K90" s="11"/>
      <c r="L90" s="18"/>
      <c r="M90" s="11"/>
      <c r="N90" s="11"/>
      <c r="O90" s="11"/>
      <c r="P90" s="11"/>
      <c r="Q90" s="11"/>
    </row>
    <row r="91" spans="1:17" ht="12.75">
      <c r="A91" s="19"/>
      <c r="B91" s="11"/>
      <c r="C91" s="11"/>
      <c r="D91" s="11"/>
      <c r="E91" s="11"/>
      <c r="F91" s="11"/>
      <c r="G91" s="11"/>
      <c r="H91" s="11"/>
      <c r="I91" s="11"/>
      <c r="J91" s="11"/>
      <c r="K91" s="11"/>
      <c r="L91" s="18"/>
      <c r="M91" s="11"/>
      <c r="N91" s="11"/>
      <c r="O91" s="11"/>
      <c r="P91" s="11"/>
      <c r="Q91" s="11"/>
    </row>
    <row r="92" spans="1:17" ht="12.75">
      <c r="A92" s="19"/>
      <c r="B92" s="11"/>
      <c r="C92" s="11"/>
      <c r="D92" s="11"/>
      <c r="E92" s="11"/>
      <c r="F92" s="11"/>
      <c r="G92" s="11"/>
      <c r="H92" s="11"/>
      <c r="I92" s="11"/>
      <c r="J92" s="11"/>
      <c r="K92" s="11"/>
      <c r="L92" s="18"/>
      <c r="M92" s="11"/>
      <c r="N92" s="11"/>
      <c r="O92" s="11"/>
      <c r="P92" s="11"/>
      <c r="Q92" s="11"/>
    </row>
    <row r="93" spans="1:17" ht="12.75">
      <c r="A93" s="19"/>
      <c r="B93" s="11"/>
      <c r="C93" s="11"/>
      <c r="D93" s="11"/>
      <c r="E93" s="11"/>
      <c r="F93" s="11"/>
      <c r="G93" s="11"/>
      <c r="H93" s="11"/>
      <c r="I93" s="11"/>
      <c r="J93" s="11"/>
      <c r="K93" s="11"/>
      <c r="L93" s="18"/>
      <c r="M93" s="11"/>
      <c r="N93" s="11"/>
      <c r="O93" s="11"/>
      <c r="P93" s="11"/>
      <c r="Q93" s="11"/>
    </row>
    <row r="94" spans="1:17" ht="12.75">
      <c r="A94" s="19"/>
      <c r="B94" s="11"/>
      <c r="C94" s="11"/>
      <c r="D94" s="11"/>
      <c r="E94" s="11"/>
      <c r="F94" s="11"/>
      <c r="G94" s="11"/>
      <c r="H94" s="11"/>
      <c r="I94" s="11"/>
      <c r="J94" s="11"/>
      <c r="K94" s="11"/>
      <c r="L94" s="18"/>
      <c r="M94" s="11"/>
      <c r="N94" s="11"/>
      <c r="O94" s="11"/>
      <c r="P94" s="11"/>
      <c r="Q94" s="11"/>
    </row>
    <row r="95" spans="1:17" ht="12.75">
      <c r="A95" s="19"/>
      <c r="B95" s="11"/>
      <c r="C95" s="11"/>
      <c r="D95" s="11"/>
      <c r="E95" s="11"/>
      <c r="F95" s="11"/>
      <c r="G95" s="11"/>
      <c r="H95" s="11"/>
      <c r="I95" s="11"/>
      <c r="J95" s="11"/>
      <c r="K95" s="11"/>
      <c r="L95" s="18"/>
      <c r="M95" s="11"/>
      <c r="N95" s="11"/>
      <c r="O95" s="11"/>
      <c r="P95" s="11"/>
      <c r="Q95" s="11"/>
    </row>
    <row r="96" spans="1:17" ht="12.75">
      <c r="A96" s="19"/>
      <c r="B96" s="11"/>
      <c r="C96" s="11"/>
      <c r="D96" s="11"/>
      <c r="E96" s="11"/>
      <c r="F96" s="11"/>
      <c r="G96" s="11"/>
      <c r="H96" s="11"/>
      <c r="I96" s="11"/>
      <c r="J96" s="11"/>
      <c r="K96" s="11"/>
      <c r="L96" s="18"/>
      <c r="M96" s="11"/>
      <c r="N96" s="11"/>
      <c r="O96" s="11"/>
      <c r="P96" s="11"/>
      <c r="Q96" s="11"/>
    </row>
    <row r="97" spans="1:17" ht="12.75">
      <c r="A97" s="19"/>
      <c r="B97" s="11"/>
      <c r="C97" s="11"/>
      <c r="D97" s="11"/>
      <c r="E97" s="11"/>
      <c r="F97" s="11"/>
      <c r="G97" s="11"/>
      <c r="H97" s="11"/>
      <c r="I97" s="11"/>
      <c r="J97" s="11"/>
      <c r="K97" s="11"/>
      <c r="L97" s="18"/>
      <c r="M97" s="11"/>
      <c r="N97" s="11"/>
      <c r="O97" s="11"/>
      <c r="P97" s="11"/>
      <c r="Q97" s="11"/>
    </row>
    <row r="98" spans="1:17" ht="12.75">
      <c r="A98" s="19"/>
      <c r="B98" s="11"/>
      <c r="C98" s="11"/>
      <c r="D98" s="11"/>
      <c r="E98" s="11"/>
      <c r="F98" s="11"/>
      <c r="G98" s="11"/>
      <c r="H98" s="11"/>
      <c r="I98" s="11"/>
      <c r="J98" s="11"/>
      <c r="K98" s="11"/>
      <c r="L98" s="18"/>
      <c r="M98" s="11"/>
      <c r="N98" s="11"/>
      <c r="O98" s="11"/>
      <c r="P98" s="11"/>
      <c r="Q98" s="11"/>
    </row>
    <row r="99" spans="1:17" ht="12.75">
      <c r="A99" s="19"/>
      <c r="B99" s="11"/>
      <c r="C99" s="11"/>
      <c r="D99" s="11"/>
      <c r="E99" s="11"/>
      <c r="F99" s="11"/>
      <c r="G99" s="11"/>
      <c r="H99" s="11"/>
      <c r="I99" s="11"/>
      <c r="J99" s="11"/>
      <c r="K99" s="11"/>
      <c r="L99" s="18"/>
      <c r="M99" s="11"/>
      <c r="N99" s="11"/>
      <c r="O99" s="11"/>
      <c r="P99" s="11"/>
      <c r="Q99" s="11"/>
    </row>
    <row r="100" spans="1:17" ht="12.75">
      <c r="A100" s="19"/>
      <c r="B100" s="11"/>
      <c r="C100" s="11"/>
      <c r="D100" s="11"/>
      <c r="E100" s="11"/>
      <c r="F100" s="11"/>
      <c r="G100" s="11"/>
      <c r="H100" s="11"/>
      <c r="I100" s="11"/>
      <c r="J100" s="11"/>
      <c r="K100" s="11"/>
      <c r="L100" s="18"/>
      <c r="M100" s="11"/>
      <c r="N100" s="11"/>
      <c r="O100" s="11"/>
      <c r="P100" s="11"/>
      <c r="Q100" s="11"/>
    </row>
    <row r="101" spans="1:17" ht="12.75">
      <c r="A101" s="19"/>
      <c r="B101" s="11"/>
      <c r="C101" s="11"/>
      <c r="D101" s="11"/>
      <c r="E101" s="11"/>
      <c r="F101" s="11"/>
      <c r="G101" s="11"/>
      <c r="H101" s="11"/>
      <c r="I101" s="11"/>
      <c r="J101" s="11"/>
      <c r="K101" s="11"/>
      <c r="L101" s="18"/>
      <c r="M101" s="11"/>
      <c r="N101" s="11"/>
      <c r="O101" s="11"/>
      <c r="P101" s="11"/>
      <c r="Q101" s="11"/>
    </row>
    <row r="102" spans="1:17" ht="12.75">
      <c r="A102" s="19"/>
      <c r="B102" s="11"/>
      <c r="C102" s="11"/>
      <c r="D102" s="11"/>
      <c r="E102" s="11"/>
      <c r="F102" s="11"/>
      <c r="G102" s="11"/>
      <c r="H102" s="11"/>
      <c r="I102" s="11"/>
      <c r="J102" s="11"/>
      <c r="K102" s="11"/>
      <c r="L102" s="18"/>
      <c r="M102" s="11"/>
      <c r="N102" s="11"/>
      <c r="O102" s="11"/>
      <c r="P102" s="11"/>
      <c r="Q102" s="11"/>
    </row>
    <row r="103" spans="1:17" ht="12.75">
      <c r="A103" s="19"/>
      <c r="B103" s="11"/>
      <c r="C103" s="11"/>
      <c r="D103" s="11"/>
      <c r="E103" s="11"/>
      <c r="F103" s="11"/>
      <c r="G103" s="11"/>
      <c r="H103" s="11"/>
      <c r="I103" s="11"/>
      <c r="J103" s="11"/>
      <c r="K103" s="11"/>
      <c r="L103" s="18"/>
      <c r="M103" s="11"/>
      <c r="N103" s="11"/>
      <c r="O103" s="11"/>
      <c r="P103" s="11"/>
      <c r="Q103" s="11"/>
    </row>
    <row r="104" spans="1:17" ht="12.75">
      <c r="A104" s="19"/>
      <c r="B104" s="11"/>
      <c r="C104" s="11"/>
      <c r="D104" s="11"/>
      <c r="E104" s="11"/>
      <c r="F104" s="11"/>
      <c r="G104" s="11"/>
      <c r="H104" s="11"/>
      <c r="I104" s="11"/>
      <c r="J104" s="11"/>
      <c r="K104" s="11"/>
      <c r="L104" s="18"/>
      <c r="M104" s="11"/>
      <c r="N104" s="11"/>
      <c r="O104" s="11"/>
      <c r="P104" s="11"/>
      <c r="Q104" s="11"/>
    </row>
    <row r="105" spans="1:17" ht="12.75">
      <c r="A105" s="19"/>
      <c r="B105" s="11"/>
      <c r="C105" s="11"/>
      <c r="D105" s="11"/>
      <c r="E105" s="11"/>
      <c r="F105" s="11"/>
      <c r="G105" s="11"/>
      <c r="H105" s="11"/>
      <c r="I105" s="11"/>
      <c r="J105" s="11"/>
      <c r="K105" s="11"/>
      <c r="L105" s="18"/>
      <c r="M105" s="11"/>
      <c r="N105" s="11"/>
      <c r="O105" s="11"/>
      <c r="P105" s="11"/>
      <c r="Q105" s="11"/>
    </row>
    <row r="106" spans="1:17" ht="12.75">
      <c r="A106" s="19"/>
      <c r="B106" s="11"/>
      <c r="C106" s="11"/>
      <c r="D106" s="11"/>
      <c r="E106" s="11"/>
      <c r="F106" s="11"/>
      <c r="G106" s="11"/>
      <c r="H106" s="11"/>
      <c r="I106" s="11"/>
      <c r="J106" s="11"/>
      <c r="K106" s="11"/>
      <c r="L106" s="18"/>
      <c r="M106" s="11"/>
      <c r="N106" s="11"/>
      <c r="O106" s="11"/>
      <c r="P106" s="11"/>
      <c r="Q106" s="11"/>
    </row>
    <row r="107" spans="1:17" ht="12.75">
      <c r="A107" s="19"/>
      <c r="B107" s="11"/>
      <c r="C107" s="11"/>
      <c r="D107" s="11"/>
      <c r="E107" s="11"/>
      <c r="F107" s="11"/>
      <c r="G107" s="11"/>
      <c r="H107" s="11"/>
      <c r="I107" s="11"/>
      <c r="J107" s="11"/>
      <c r="K107" s="11"/>
      <c r="L107" s="18"/>
      <c r="M107" s="11"/>
      <c r="N107" s="11"/>
      <c r="O107" s="11"/>
      <c r="P107" s="11"/>
      <c r="Q107" s="11"/>
    </row>
    <row r="108" spans="1:17" ht="12.75">
      <c r="A108" s="19"/>
      <c r="B108" s="11"/>
      <c r="C108" s="11"/>
      <c r="D108" s="11"/>
      <c r="E108" s="11"/>
      <c r="F108" s="11"/>
      <c r="G108" s="11"/>
      <c r="H108" s="11"/>
      <c r="I108" s="11"/>
      <c r="J108" s="11"/>
      <c r="K108" s="11"/>
      <c r="L108" s="18"/>
      <c r="M108" s="11"/>
      <c r="N108" s="11"/>
      <c r="O108" s="11"/>
      <c r="P108" s="11"/>
      <c r="Q108" s="11"/>
    </row>
    <row r="109" spans="1:17" ht="12.75">
      <c r="A109" s="19"/>
      <c r="B109" s="11"/>
      <c r="C109" s="11"/>
      <c r="D109" s="11"/>
      <c r="E109" s="11"/>
      <c r="F109" s="11"/>
      <c r="G109" s="11"/>
      <c r="H109" s="11"/>
      <c r="I109" s="11"/>
      <c r="J109" s="11"/>
      <c r="K109" s="11"/>
      <c r="L109" s="18"/>
      <c r="M109" s="11"/>
      <c r="N109" s="11"/>
      <c r="O109" s="11"/>
      <c r="P109" s="11"/>
      <c r="Q109" s="11"/>
    </row>
    <row r="110" spans="1:17" ht="12.75">
      <c r="A110" s="19"/>
      <c r="B110" s="11"/>
      <c r="C110" s="11"/>
      <c r="D110" s="11"/>
      <c r="E110" s="11"/>
      <c r="F110" s="11"/>
      <c r="G110" s="11"/>
      <c r="H110" s="11"/>
      <c r="I110" s="11"/>
      <c r="J110" s="11"/>
      <c r="K110" s="11"/>
      <c r="L110" s="18"/>
      <c r="M110" s="11"/>
      <c r="N110" s="11"/>
      <c r="O110" s="11"/>
      <c r="P110" s="11"/>
      <c r="Q110" s="11"/>
    </row>
    <row r="111" spans="1:17" ht="12.75">
      <c r="A111" s="19"/>
      <c r="B111" s="11"/>
      <c r="C111" s="11"/>
      <c r="D111" s="11"/>
      <c r="E111" s="11"/>
      <c r="F111" s="11"/>
      <c r="G111" s="11"/>
      <c r="H111" s="11"/>
      <c r="I111" s="11"/>
      <c r="J111" s="11"/>
      <c r="K111" s="11"/>
      <c r="L111" s="18"/>
      <c r="M111" s="11"/>
      <c r="N111" s="11"/>
      <c r="O111" s="11"/>
      <c r="P111" s="11"/>
      <c r="Q111" s="11"/>
    </row>
    <row r="112" spans="1:17" ht="12.75">
      <c r="A112" s="19"/>
      <c r="B112" s="11"/>
      <c r="C112" s="11"/>
      <c r="D112" s="11"/>
      <c r="E112" s="11"/>
      <c r="F112" s="11"/>
      <c r="G112" s="11"/>
      <c r="H112" s="11"/>
      <c r="I112" s="11"/>
      <c r="J112" s="11"/>
      <c r="K112" s="11"/>
      <c r="L112" s="18"/>
      <c r="M112" s="11"/>
      <c r="N112" s="11"/>
      <c r="O112" s="11"/>
      <c r="P112" s="11"/>
      <c r="Q112" s="11"/>
    </row>
    <row r="113" spans="1:17" ht="12.75">
      <c r="A113" s="19"/>
      <c r="B113" s="11"/>
      <c r="C113" s="11"/>
      <c r="D113" s="11"/>
      <c r="E113" s="11"/>
      <c r="F113" s="11"/>
      <c r="G113" s="11"/>
      <c r="H113" s="11"/>
      <c r="I113" s="11"/>
      <c r="J113" s="11"/>
      <c r="K113" s="11"/>
      <c r="L113" s="18"/>
      <c r="M113" s="11"/>
      <c r="N113" s="11"/>
      <c r="O113" s="11"/>
      <c r="P113" s="11"/>
      <c r="Q113" s="11"/>
    </row>
    <row r="114" spans="1:17" ht="12.75">
      <c r="A114" s="19"/>
      <c r="B114" s="11"/>
      <c r="C114" s="11"/>
      <c r="D114" s="11"/>
      <c r="E114" s="11"/>
      <c r="F114" s="11"/>
      <c r="G114" s="11"/>
      <c r="H114" s="11"/>
      <c r="I114" s="11"/>
      <c r="J114" s="11"/>
      <c r="K114" s="11"/>
      <c r="L114" s="18"/>
      <c r="M114" s="11"/>
      <c r="N114" s="11"/>
      <c r="O114" s="11"/>
      <c r="P114" s="11"/>
      <c r="Q114" s="11"/>
    </row>
    <row r="115" spans="1:17" ht="12.75">
      <c r="A115" s="19"/>
      <c r="B115" s="11"/>
      <c r="C115" s="11"/>
      <c r="D115" s="11"/>
      <c r="E115" s="11"/>
      <c r="F115" s="11"/>
      <c r="G115" s="11"/>
      <c r="H115" s="11"/>
      <c r="I115" s="11"/>
      <c r="J115" s="11"/>
      <c r="K115" s="11"/>
      <c r="L115" s="18"/>
      <c r="M115" s="11"/>
      <c r="N115" s="11"/>
      <c r="O115" s="11"/>
      <c r="P115" s="11"/>
      <c r="Q115" s="11"/>
    </row>
    <row r="116" spans="1:17" ht="12.75">
      <c r="A116" s="19"/>
      <c r="B116" s="11"/>
      <c r="C116" s="11"/>
      <c r="D116" s="11"/>
      <c r="E116" s="11"/>
      <c r="F116" s="11"/>
      <c r="G116" s="11"/>
      <c r="H116" s="11"/>
      <c r="I116" s="11"/>
      <c r="J116" s="11"/>
      <c r="K116" s="11"/>
      <c r="L116" s="18"/>
      <c r="M116" s="11"/>
      <c r="N116" s="11"/>
      <c r="O116" s="11"/>
      <c r="P116" s="11"/>
      <c r="Q116" s="11"/>
    </row>
    <row r="117" spans="1:17" ht="12.75">
      <c r="A117" s="19"/>
      <c r="B117" s="11"/>
      <c r="C117" s="11"/>
      <c r="D117" s="11"/>
      <c r="E117" s="11"/>
      <c r="F117" s="11"/>
      <c r="G117" s="11"/>
      <c r="H117" s="11"/>
      <c r="I117" s="11"/>
      <c r="J117" s="11"/>
      <c r="K117" s="11"/>
      <c r="L117" s="18"/>
      <c r="M117" s="11"/>
      <c r="N117" s="11"/>
      <c r="O117" s="11"/>
      <c r="P117" s="11"/>
      <c r="Q117" s="11"/>
    </row>
    <row r="118" spans="1:17" ht="12.75">
      <c r="A118" s="19"/>
      <c r="B118" s="11"/>
      <c r="C118" s="11"/>
      <c r="D118" s="11"/>
      <c r="E118" s="11"/>
      <c r="F118" s="11"/>
      <c r="G118" s="11"/>
      <c r="H118" s="11"/>
      <c r="I118" s="11"/>
      <c r="J118" s="11"/>
      <c r="K118" s="11"/>
      <c r="L118" s="18"/>
      <c r="M118" s="11"/>
      <c r="N118" s="11"/>
      <c r="O118" s="11"/>
      <c r="P118" s="11"/>
      <c r="Q118" s="11"/>
    </row>
    <row r="119" spans="1:17" ht="12.75">
      <c r="A119" s="19"/>
      <c r="B119" s="11"/>
      <c r="C119" s="11"/>
      <c r="D119" s="11"/>
      <c r="E119" s="11"/>
      <c r="F119" s="11"/>
      <c r="G119" s="11"/>
      <c r="H119" s="11"/>
      <c r="I119" s="11"/>
      <c r="J119" s="11"/>
      <c r="K119" s="11"/>
      <c r="L119" s="18"/>
      <c r="M119" s="11"/>
      <c r="N119" s="11"/>
      <c r="O119" s="11"/>
      <c r="P119" s="11"/>
      <c r="Q119" s="11"/>
    </row>
    <row r="120" spans="1:17" ht="12.75">
      <c r="A120" s="19"/>
      <c r="B120" s="11"/>
      <c r="C120" s="11"/>
      <c r="D120" s="11"/>
      <c r="E120" s="11"/>
      <c r="F120" s="11"/>
      <c r="G120" s="11"/>
      <c r="H120" s="11"/>
      <c r="I120" s="11"/>
      <c r="J120" s="11"/>
      <c r="K120" s="11"/>
      <c r="L120" s="18"/>
      <c r="M120" s="11"/>
      <c r="N120" s="11"/>
      <c r="O120" s="11"/>
      <c r="P120" s="11"/>
      <c r="Q120" s="11"/>
    </row>
    <row r="121" spans="1:17" ht="12.75">
      <c r="A121" s="19"/>
      <c r="B121" s="11"/>
      <c r="C121" s="11"/>
      <c r="D121" s="11"/>
      <c r="E121" s="11"/>
      <c r="F121" s="11"/>
      <c r="G121" s="11"/>
      <c r="H121" s="11"/>
      <c r="I121" s="11"/>
      <c r="J121" s="11"/>
      <c r="K121" s="11"/>
      <c r="L121" s="18"/>
      <c r="M121" s="11"/>
      <c r="N121" s="11"/>
      <c r="O121" s="11"/>
      <c r="P121" s="11"/>
      <c r="Q121" s="11"/>
    </row>
    <row r="122" spans="1:17" ht="12.75">
      <c r="A122" s="19"/>
      <c r="B122" s="11"/>
      <c r="C122" s="11"/>
      <c r="D122" s="11"/>
      <c r="E122" s="11"/>
      <c r="F122" s="11"/>
      <c r="G122" s="11"/>
      <c r="H122" s="11"/>
      <c r="I122" s="11"/>
      <c r="J122" s="11"/>
      <c r="K122" s="11"/>
      <c r="L122" s="18"/>
      <c r="M122" s="11"/>
      <c r="N122" s="11"/>
      <c r="O122" s="11"/>
      <c r="P122" s="11"/>
      <c r="Q122" s="11"/>
    </row>
    <row r="123" spans="1:17" ht="12.75">
      <c r="A123" s="19"/>
      <c r="B123" s="11"/>
      <c r="C123" s="11"/>
      <c r="D123" s="11"/>
      <c r="E123" s="11"/>
      <c r="F123" s="11"/>
      <c r="G123" s="11"/>
      <c r="H123" s="11"/>
      <c r="I123" s="11"/>
      <c r="J123" s="11"/>
      <c r="K123" s="11"/>
      <c r="L123" s="18"/>
      <c r="M123" s="11"/>
      <c r="N123" s="11"/>
      <c r="O123" s="11"/>
      <c r="P123" s="11"/>
      <c r="Q123" s="11"/>
    </row>
    <row r="124" spans="1:17" ht="12.75">
      <c r="A124" s="19"/>
      <c r="B124" s="11"/>
      <c r="C124" s="11"/>
      <c r="D124" s="11"/>
      <c r="E124" s="11"/>
      <c r="F124" s="11"/>
      <c r="G124" s="11"/>
      <c r="H124" s="11"/>
      <c r="I124" s="11"/>
      <c r="J124" s="11"/>
      <c r="K124" s="11"/>
      <c r="L124" s="18"/>
      <c r="M124" s="11"/>
      <c r="N124" s="11"/>
      <c r="O124" s="11"/>
      <c r="P124" s="11"/>
      <c r="Q124" s="11"/>
    </row>
    <row r="125" spans="1:17" ht="12.75">
      <c r="A125" s="19"/>
      <c r="B125" s="11"/>
      <c r="C125" s="11"/>
      <c r="D125" s="11"/>
      <c r="E125" s="11"/>
      <c r="F125" s="11"/>
      <c r="G125" s="11"/>
      <c r="H125" s="11"/>
      <c r="I125" s="11"/>
      <c r="J125" s="11"/>
      <c r="K125" s="11"/>
      <c r="L125" s="18"/>
      <c r="M125" s="11"/>
      <c r="N125" s="11"/>
      <c r="O125" s="11"/>
      <c r="P125" s="11"/>
      <c r="Q125" s="11"/>
    </row>
    <row r="126" spans="1:17" ht="12.75">
      <c r="A126" s="19"/>
      <c r="B126" s="11"/>
      <c r="C126" s="11"/>
      <c r="D126" s="11"/>
      <c r="E126" s="11"/>
      <c r="F126" s="11"/>
      <c r="G126" s="11"/>
      <c r="H126" s="11"/>
      <c r="I126" s="11"/>
      <c r="J126" s="11"/>
      <c r="K126" s="11"/>
      <c r="L126" s="18"/>
      <c r="M126" s="11"/>
      <c r="N126" s="11"/>
      <c r="O126" s="11"/>
      <c r="P126" s="11"/>
      <c r="Q126" s="11"/>
    </row>
    <row r="127" spans="1:17" ht="12.75">
      <c r="A127" s="19"/>
      <c r="B127" s="11"/>
      <c r="C127" s="11"/>
      <c r="D127" s="11"/>
      <c r="E127" s="11"/>
      <c r="F127" s="11"/>
      <c r="G127" s="11"/>
      <c r="H127" s="11"/>
      <c r="I127" s="11"/>
      <c r="J127" s="11"/>
      <c r="K127" s="11"/>
      <c r="L127" s="18"/>
      <c r="M127" s="11"/>
      <c r="N127" s="11"/>
      <c r="O127" s="11"/>
      <c r="P127" s="11"/>
      <c r="Q127" s="11"/>
    </row>
    <row r="128" spans="1:17" ht="12.75">
      <c r="A128" s="19"/>
      <c r="B128" s="11"/>
      <c r="C128" s="11"/>
      <c r="D128" s="11"/>
      <c r="E128" s="11"/>
      <c r="F128" s="11"/>
      <c r="G128" s="11"/>
      <c r="H128" s="11"/>
      <c r="I128" s="11"/>
      <c r="J128" s="11"/>
      <c r="K128" s="11"/>
      <c r="L128" s="18"/>
      <c r="M128" s="11"/>
      <c r="N128" s="11"/>
      <c r="O128" s="11"/>
      <c r="P128" s="11"/>
      <c r="Q128" s="11"/>
    </row>
    <row r="129" spans="1:17" ht="12.75">
      <c r="A129" s="19"/>
      <c r="B129" s="11"/>
      <c r="C129" s="11"/>
      <c r="D129" s="11"/>
      <c r="E129" s="11"/>
      <c r="F129" s="11"/>
      <c r="G129" s="11"/>
      <c r="H129" s="11"/>
      <c r="I129" s="11"/>
      <c r="J129" s="11"/>
      <c r="K129" s="11"/>
      <c r="L129" s="18"/>
      <c r="M129" s="11"/>
      <c r="N129" s="11"/>
      <c r="O129" s="11"/>
      <c r="P129" s="11"/>
      <c r="Q129" s="11"/>
    </row>
    <row r="130" spans="1:17" ht="12.75">
      <c r="A130" s="19"/>
      <c r="B130" s="11"/>
      <c r="C130" s="11"/>
      <c r="D130" s="11"/>
      <c r="E130" s="11"/>
      <c r="F130" s="11"/>
      <c r="G130" s="11"/>
      <c r="H130" s="11"/>
      <c r="I130" s="11"/>
      <c r="J130" s="11"/>
      <c r="K130" s="11"/>
      <c r="L130" s="18"/>
      <c r="M130" s="11"/>
      <c r="N130" s="11"/>
      <c r="O130" s="11"/>
      <c r="P130" s="11"/>
      <c r="Q130" s="11"/>
    </row>
    <row r="131" spans="1:17" ht="12.75">
      <c r="A131" s="19"/>
      <c r="B131" s="11"/>
      <c r="C131" s="11"/>
      <c r="D131" s="11"/>
      <c r="E131" s="11"/>
      <c r="F131" s="11"/>
      <c r="G131" s="11"/>
      <c r="H131" s="11"/>
      <c r="I131" s="11"/>
      <c r="J131" s="11"/>
      <c r="K131" s="11"/>
      <c r="L131" s="18"/>
      <c r="M131" s="11"/>
      <c r="N131" s="11"/>
      <c r="O131" s="11"/>
      <c r="P131" s="11"/>
      <c r="Q131" s="11"/>
    </row>
    <row r="132" spans="1:17" ht="12.75">
      <c r="A132" s="19"/>
      <c r="B132" s="11"/>
      <c r="C132" s="11"/>
      <c r="D132" s="11"/>
      <c r="E132" s="11"/>
      <c r="F132" s="11"/>
      <c r="G132" s="11"/>
      <c r="H132" s="11"/>
      <c r="I132" s="11"/>
      <c r="J132" s="11"/>
      <c r="K132" s="11"/>
      <c r="L132" s="18"/>
      <c r="M132" s="11"/>
      <c r="N132" s="11"/>
      <c r="O132" s="11"/>
      <c r="P132" s="11"/>
      <c r="Q132" s="11"/>
    </row>
    <row r="133" spans="1:17" ht="12.75">
      <c r="A133" s="19"/>
      <c r="B133" s="11"/>
      <c r="C133" s="11"/>
      <c r="D133" s="11"/>
      <c r="E133" s="11"/>
      <c r="F133" s="11"/>
      <c r="G133" s="11"/>
      <c r="H133" s="11"/>
      <c r="I133" s="11"/>
      <c r="J133" s="11"/>
      <c r="K133" s="11"/>
      <c r="L133" s="18"/>
      <c r="M133" s="11"/>
      <c r="N133" s="11"/>
      <c r="O133" s="11"/>
      <c r="P133" s="11"/>
      <c r="Q133" s="11"/>
    </row>
    <row r="134" spans="1:17" ht="12.75">
      <c r="A134" s="19"/>
      <c r="B134" s="11"/>
      <c r="C134" s="11"/>
      <c r="D134" s="11"/>
      <c r="E134" s="11"/>
      <c r="F134" s="11"/>
      <c r="G134" s="11"/>
      <c r="H134" s="11"/>
      <c r="I134" s="11"/>
      <c r="J134" s="11"/>
      <c r="K134" s="11"/>
      <c r="L134" s="18"/>
      <c r="M134" s="11"/>
      <c r="N134" s="11"/>
      <c r="O134" s="11"/>
      <c r="P134" s="11"/>
      <c r="Q134" s="11"/>
    </row>
    <row r="135" spans="1:17" ht="12.75">
      <c r="A135" s="19"/>
      <c r="B135" s="11"/>
      <c r="C135" s="11"/>
      <c r="D135" s="11"/>
      <c r="E135" s="11"/>
      <c r="F135" s="11"/>
      <c r="G135" s="11"/>
      <c r="H135" s="11"/>
      <c r="I135" s="11"/>
      <c r="J135" s="11"/>
      <c r="K135" s="11"/>
      <c r="L135" s="18"/>
      <c r="M135" s="11"/>
      <c r="N135" s="11"/>
      <c r="O135" s="11"/>
      <c r="P135" s="11"/>
      <c r="Q135" s="11"/>
    </row>
    <row r="136" spans="1:17" ht="12.75">
      <c r="A136" s="19"/>
      <c r="B136" s="11"/>
      <c r="C136" s="11"/>
      <c r="D136" s="11"/>
      <c r="E136" s="11"/>
      <c r="F136" s="11"/>
      <c r="G136" s="11"/>
      <c r="H136" s="11"/>
      <c r="I136" s="11"/>
      <c r="J136" s="11"/>
      <c r="K136" s="11"/>
      <c r="L136" s="18"/>
      <c r="M136" s="11"/>
      <c r="N136" s="11"/>
      <c r="O136" s="11"/>
      <c r="P136" s="11"/>
      <c r="Q136" s="11"/>
    </row>
    <row r="137" spans="1:17" ht="12.75">
      <c r="A137" s="19"/>
      <c r="B137" s="11"/>
      <c r="C137" s="11"/>
      <c r="D137" s="11"/>
      <c r="E137" s="11"/>
      <c r="F137" s="11"/>
      <c r="G137" s="11"/>
      <c r="H137" s="11"/>
      <c r="I137" s="11"/>
      <c r="J137" s="11"/>
      <c r="K137" s="11"/>
      <c r="L137" s="18"/>
      <c r="M137" s="11"/>
      <c r="N137" s="11"/>
      <c r="O137" s="11"/>
      <c r="P137" s="11"/>
      <c r="Q137" s="11"/>
    </row>
    <row r="138" spans="1:17" ht="12.75">
      <c r="A138" s="19"/>
      <c r="B138" s="11"/>
      <c r="C138" s="11"/>
      <c r="D138" s="11"/>
      <c r="E138" s="11"/>
      <c r="F138" s="11"/>
      <c r="G138" s="11"/>
      <c r="H138" s="11"/>
      <c r="I138" s="11"/>
      <c r="J138" s="11"/>
      <c r="K138" s="11"/>
      <c r="L138" s="18"/>
      <c r="M138" s="11"/>
      <c r="N138" s="11"/>
      <c r="O138" s="11"/>
      <c r="P138" s="11"/>
      <c r="Q138" s="11"/>
    </row>
    <row r="139" spans="1:17" ht="12.75">
      <c r="A139" s="19"/>
      <c r="B139" s="11"/>
      <c r="C139" s="11"/>
      <c r="D139" s="11"/>
      <c r="E139" s="11"/>
      <c r="F139" s="11"/>
      <c r="G139" s="11"/>
      <c r="H139" s="11"/>
      <c r="I139" s="11"/>
      <c r="J139" s="11"/>
      <c r="K139" s="11"/>
      <c r="L139" s="18"/>
      <c r="M139" s="11"/>
      <c r="N139" s="11"/>
      <c r="O139" s="11"/>
      <c r="P139" s="11"/>
      <c r="Q139" s="11"/>
    </row>
  </sheetData>
  <sheetProtection password="CD74" sheet="1" objects="1" scenarios="1"/>
  <mergeCells count="7">
    <mergeCell ref="A6:F6"/>
    <mergeCell ref="A53:F53"/>
    <mergeCell ref="A28:F28"/>
    <mergeCell ref="A52:F52"/>
    <mergeCell ref="A16:F16"/>
    <mergeCell ref="A40:F40"/>
    <mergeCell ref="A51:F51"/>
  </mergeCells>
  <printOptions/>
  <pageMargins left="0.75" right="0.75" top="1" bottom="1" header="0.5" footer="0.5"/>
  <pageSetup fitToHeight="1" fitToWidth="1"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2111">
    <pageSetUpPr fitToPage="1"/>
  </sheetPr>
  <dimension ref="A1:Q142"/>
  <sheetViews>
    <sheetView showGridLines="0" workbookViewId="0" topLeftCell="A1">
      <selection activeCell="A40" sqref="A40:F40"/>
    </sheetView>
  </sheetViews>
  <sheetFormatPr defaultColWidth="9.140625" defaultRowHeight="12.75"/>
  <cols>
    <col min="1" max="1" width="25.00390625" style="21" customWidth="1"/>
    <col min="2" max="6" width="12.7109375" style="0" customWidth="1"/>
    <col min="7" max="7" width="9.421875" style="0" customWidth="1"/>
    <col min="8" max="11" width="12.7109375" style="0" hidden="1" customWidth="1"/>
    <col min="12" max="12" width="12.7109375" style="1" hidden="1" customWidth="1"/>
    <col min="13" max="15" width="12.7109375" style="0" hidden="1" customWidth="1"/>
    <col min="16" max="21" width="0" style="0" hidden="1" customWidth="1"/>
  </cols>
  <sheetData>
    <row r="1" spans="1:17" ht="12.75">
      <c r="A1" s="22"/>
      <c r="B1" s="8"/>
      <c r="C1" s="8"/>
      <c r="D1" s="8"/>
      <c r="E1" s="8"/>
      <c r="F1" s="8"/>
      <c r="G1" s="8"/>
      <c r="H1" s="8"/>
      <c r="I1" s="8"/>
      <c r="J1" s="8"/>
      <c r="K1" s="8"/>
      <c r="L1" s="38"/>
      <c r="M1" s="8"/>
      <c r="N1" s="8"/>
      <c r="O1" s="8"/>
      <c r="P1" s="8"/>
      <c r="Q1" s="8"/>
    </row>
    <row r="2" spans="1:17" ht="12.75">
      <c r="A2" s="22"/>
      <c r="B2" s="8"/>
      <c r="C2" s="8"/>
      <c r="D2" s="8"/>
      <c r="E2" s="8"/>
      <c r="F2" s="8"/>
      <c r="G2" s="8"/>
      <c r="H2" s="8"/>
      <c r="I2" s="8"/>
      <c r="J2" s="8"/>
      <c r="K2" s="8"/>
      <c r="L2" s="38"/>
      <c r="M2" s="8"/>
      <c r="N2" s="8"/>
      <c r="O2" s="8"/>
      <c r="P2" s="8"/>
      <c r="Q2" s="8"/>
    </row>
    <row r="3" spans="1:17" ht="12.75">
      <c r="A3" s="22"/>
      <c r="B3" s="8"/>
      <c r="C3" s="8"/>
      <c r="D3" s="8"/>
      <c r="E3" s="8"/>
      <c r="F3" s="8"/>
      <c r="G3" s="8"/>
      <c r="H3" s="8"/>
      <c r="I3" s="8"/>
      <c r="J3" s="8"/>
      <c r="K3" s="8"/>
      <c r="L3" s="38"/>
      <c r="M3" s="8"/>
      <c r="N3" s="8"/>
      <c r="O3" s="8"/>
      <c r="P3" s="8"/>
      <c r="Q3" s="8"/>
    </row>
    <row r="4" spans="1:17" ht="12.75">
      <c r="A4" s="22"/>
      <c r="B4" s="8"/>
      <c r="C4" s="8"/>
      <c r="D4" s="8"/>
      <c r="E4" s="8"/>
      <c r="F4" s="8"/>
      <c r="G4" s="8"/>
      <c r="H4" s="8"/>
      <c r="I4" s="8"/>
      <c r="J4" s="8"/>
      <c r="K4" s="8"/>
      <c r="L4" s="38"/>
      <c r="M4" s="8"/>
      <c r="N4" s="8"/>
      <c r="O4" s="8"/>
      <c r="P4" s="8"/>
      <c r="Q4" s="8"/>
    </row>
    <row r="5" spans="1:17" ht="72" customHeight="1">
      <c r="A5" s="22"/>
      <c r="B5" s="8"/>
      <c r="C5" s="8"/>
      <c r="D5" s="8"/>
      <c r="E5" s="8"/>
      <c r="F5" s="8"/>
      <c r="G5" s="8"/>
      <c r="H5" s="8"/>
      <c r="I5" s="8"/>
      <c r="J5" s="8"/>
      <c r="K5" s="8"/>
      <c r="L5" s="38"/>
      <c r="M5" s="8"/>
      <c r="N5" s="8"/>
      <c r="O5" s="8"/>
      <c r="P5" s="8"/>
      <c r="Q5" s="8"/>
    </row>
    <row r="6" spans="1:17" ht="30" customHeight="1">
      <c r="A6" s="200" t="s">
        <v>36</v>
      </c>
      <c r="B6" s="200"/>
      <c r="C6" s="200"/>
      <c r="D6" s="200"/>
      <c r="E6" s="200"/>
      <c r="F6" s="200"/>
      <c r="G6" s="8"/>
      <c r="H6" s="8"/>
      <c r="I6" s="8"/>
      <c r="J6" s="8"/>
      <c r="K6" s="8"/>
      <c r="L6" s="38"/>
      <c r="M6" s="8"/>
      <c r="N6" s="8"/>
      <c r="O6" s="8"/>
      <c r="P6" s="8"/>
      <c r="Q6" s="8"/>
    </row>
    <row r="7" spans="1:17" ht="15" customHeight="1">
      <c r="A7" s="22"/>
      <c r="B7" s="8"/>
      <c r="C7" s="8"/>
      <c r="D7" s="8"/>
      <c r="E7" s="8"/>
      <c r="F7" s="8"/>
      <c r="G7" s="8"/>
      <c r="H7" s="8"/>
      <c r="I7" s="8"/>
      <c r="J7" s="8"/>
      <c r="K7" s="8"/>
      <c r="L7" s="38"/>
      <c r="M7" s="8"/>
      <c r="N7" s="8"/>
      <c r="O7" s="8"/>
      <c r="P7" s="8"/>
      <c r="Q7" s="8"/>
    </row>
    <row r="8" spans="1:17" ht="15" customHeight="1" hidden="1">
      <c r="A8" s="22" t="s">
        <v>120</v>
      </c>
      <c r="B8" s="8"/>
      <c r="C8" s="8"/>
      <c r="D8" s="8"/>
      <c r="E8" s="8">
        <v>5001</v>
      </c>
      <c r="F8" s="8">
        <v>15000</v>
      </c>
      <c r="G8" s="8"/>
      <c r="H8" s="8"/>
      <c r="I8" s="8"/>
      <c r="J8" s="8"/>
      <c r="K8" s="8"/>
      <c r="L8" s="38"/>
      <c r="M8" s="8"/>
      <c r="N8" s="8"/>
      <c r="O8" s="8"/>
      <c r="P8" s="8"/>
      <c r="Q8" s="8"/>
    </row>
    <row r="9" spans="1:17" ht="15" customHeight="1" hidden="1">
      <c r="A9" s="22" t="s">
        <v>28</v>
      </c>
      <c r="B9" s="8"/>
      <c r="C9" s="8"/>
      <c r="D9" s="8"/>
      <c r="E9" s="8">
        <v>15001</v>
      </c>
      <c r="F9" s="8">
        <v>25000</v>
      </c>
      <c r="G9" s="8"/>
      <c r="H9" s="8"/>
      <c r="I9" s="8"/>
      <c r="J9" s="8"/>
      <c r="K9" s="8"/>
      <c r="L9" s="38"/>
      <c r="M9" s="8"/>
      <c r="N9" s="8"/>
      <c r="O9" s="8"/>
      <c r="P9" s="8"/>
      <c r="Q9" s="8"/>
    </row>
    <row r="10" spans="1:17" ht="15" customHeight="1" hidden="1">
      <c r="A10" s="22" t="s">
        <v>29</v>
      </c>
      <c r="B10" s="8"/>
      <c r="C10" s="8"/>
      <c r="D10" s="8"/>
      <c r="E10" s="8">
        <v>25001</v>
      </c>
      <c r="F10" s="8">
        <v>50000</v>
      </c>
      <c r="G10" s="8"/>
      <c r="H10" s="8"/>
      <c r="I10" s="8"/>
      <c r="J10" s="8"/>
      <c r="K10" s="8"/>
      <c r="L10" s="38"/>
      <c r="M10" s="8"/>
      <c r="N10" s="8"/>
      <c r="O10" s="8"/>
      <c r="P10" s="8"/>
      <c r="Q10" s="8"/>
    </row>
    <row r="11" spans="1:17" ht="15" customHeight="1" hidden="1">
      <c r="A11" s="22" t="s">
        <v>30</v>
      </c>
      <c r="B11" s="8"/>
      <c r="C11" s="8"/>
      <c r="D11" s="8"/>
      <c r="E11" s="8">
        <v>50001</v>
      </c>
      <c r="F11" s="8">
        <v>75000</v>
      </c>
      <c r="G11" s="8"/>
      <c r="H11" s="8"/>
      <c r="I11" s="8"/>
      <c r="J11" s="8"/>
      <c r="K11" s="8"/>
      <c r="L11" s="38"/>
      <c r="M11" s="8"/>
      <c r="N11" s="8"/>
      <c r="O11" s="8"/>
      <c r="P11" s="8"/>
      <c r="Q11" s="8"/>
    </row>
    <row r="12" spans="1:17" ht="15" customHeight="1" hidden="1">
      <c r="A12" s="22"/>
      <c r="B12" s="8"/>
      <c r="C12" s="8"/>
      <c r="D12" s="8"/>
      <c r="E12" s="8"/>
      <c r="F12" s="8"/>
      <c r="G12" s="8"/>
      <c r="H12" s="8"/>
      <c r="I12" s="8"/>
      <c r="J12" s="8"/>
      <c r="K12" s="8"/>
      <c r="L12" s="38"/>
      <c r="M12" s="8"/>
      <c r="N12" s="8"/>
      <c r="O12" s="8"/>
      <c r="P12" s="8"/>
      <c r="Q12" s="8"/>
    </row>
    <row r="13" spans="1:17" ht="15" customHeight="1" hidden="1">
      <c r="A13" s="22"/>
      <c r="B13" s="8"/>
      <c r="C13" s="8"/>
      <c r="D13" s="8"/>
      <c r="E13" s="8"/>
      <c r="F13" s="8"/>
      <c r="G13" s="8"/>
      <c r="H13" s="8"/>
      <c r="I13" s="8"/>
      <c r="J13" s="8"/>
      <c r="K13" s="8"/>
      <c r="L13" s="38"/>
      <c r="M13" s="8"/>
      <c r="N13" s="8"/>
      <c r="O13" s="8"/>
      <c r="P13" s="8"/>
      <c r="Q13" s="8"/>
    </row>
    <row r="14" spans="1:17" ht="15" customHeight="1" hidden="1">
      <c r="A14" s="22"/>
      <c r="B14" s="8"/>
      <c r="C14" s="8"/>
      <c r="D14" s="8"/>
      <c r="E14" s="8"/>
      <c r="F14" s="8"/>
      <c r="G14" s="8"/>
      <c r="H14" s="8"/>
      <c r="I14" s="8"/>
      <c r="J14" s="8"/>
      <c r="K14" s="8"/>
      <c r="L14" s="38">
        <f>'Input Quote Info'!B13</f>
        <v>10000</v>
      </c>
      <c r="M14" s="8"/>
      <c r="N14" s="8"/>
      <c r="O14" s="8"/>
      <c r="P14" s="8"/>
      <c r="Q14" s="8"/>
    </row>
    <row r="15" spans="1:17" ht="19.5" customHeight="1">
      <c r="A15" s="22"/>
      <c r="B15" s="8"/>
      <c r="C15" s="8"/>
      <c r="D15" s="8"/>
      <c r="E15" s="8"/>
      <c r="F15" s="8"/>
      <c r="G15" s="8"/>
      <c r="H15" s="8"/>
      <c r="I15" s="8"/>
      <c r="J15" s="8"/>
      <c r="K15" s="8"/>
      <c r="L15" s="38"/>
      <c r="M15" s="8"/>
      <c r="N15" s="8"/>
      <c r="O15" s="8"/>
      <c r="P15" s="8"/>
      <c r="Q15" s="8"/>
    </row>
    <row r="16" spans="1:17" ht="19.5" hidden="1">
      <c r="A16" s="205" t="s">
        <v>22</v>
      </c>
      <c r="B16" s="206"/>
      <c r="C16" s="206"/>
      <c r="D16" s="206"/>
      <c r="E16" s="206"/>
      <c r="F16" s="207"/>
      <c r="G16" s="8"/>
      <c r="H16" s="8"/>
      <c r="I16" s="8"/>
      <c r="J16" s="8"/>
      <c r="K16" s="8"/>
      <c r="L16" s="38" t="b">
        <f>AND('Input Quote Info'!B$20=0,L$13=0)</f>
        <v>0</v>
      </c>
      <c r="M16" s="39">
        <v>0</v>
      </c>
      <c r="N16" s="40" t="str">
        <f>IF(L26&lt;&gt;"FALSE",L26,(IF(L38&lt;&gt;"FALSE",L38,(IF(L50&lt;&gt;"FALSE",L50,"ERROR")))))</f>
        <v>.02325</v>
      </c>
      <c r="O16" s="8"/>
      <c r="P16" s="8"/>
      <c r="Q16" s="8"/>
    </row>
    <row r="17" spans="1:17" ht="15" hidden="1">
      <c r="A17" s="33" t="s">
        <v>79</v>
      </c>
      <c r="B17" s="34"/>
      <c r="C17" s="34">
        <v>24</v>
      </c>
      <c r="D17" s="34">
        <v>36</v>
      </c>
      <c r="E17" s="34">
        <v>48</v>
      </c>
      <c r="F17" s="35">
        <v>60</v>
      </c>
      <c r="G17" s="8"/>
      <c r="H17" s="101">
        <v>24</v>
      </c>
      <c r="I17" s="101">
        <v>36</v>
      </c>
      <c r="J17" s="101">
        <v>48</v>
      </c>
      <c r="K17" s="101">
        <v>60</v>
      </c>
      <c r="L17" s="38">
        <f>'Input Quote Info'!B19</f>
        <v>60</v>
      </c>
      <c r="M17" s="8"/>
      <c r="N17" s="8"/>
      <c r="O17" s="8"/>
      <c r="P17" s="8"/>
      <c r="Q17" s="8"/>
    </row>
    <row r="18" spans="1:17" ht="15" hidden="1">
      <c r="A18" s="98">
        <f>'Standard Rates'!A18</f>
        <v>0</v>
      </c>
      <c r="B18" s="102">
        <f>'Standard Rates'!B18</f>
        <v>0</v>
      </c>
      <c r="C18" s="42">
        <v>0.0439</v>
      </c>
      <c r="D18" s="42">
        <v>0.0318</v>
      </c>
      <c r="E18" s="42">
        <v>0.0262</v>
      </c>
      <c r="F18" s="43">
        <v>0.02321</v>
      </c>
      <c r="G18" s="8"/>
      <c r="H18" s="46">
        <f>ROUND(VLOOKUP('Input Quote Info'!$B$13,$B17:$F25,2),5)</f>
        <v>0.04058</v>
      </c>
      <c r="I18" s="46">
        <f>ROUND(VLOOKUP('Input Quote Info'!$B$13,$B17:$F25,3),5)</f>
        <v>0.02888</v>
      </c>
      <c r="J18" s="46">
        <f>ROUND(VLOOKUP('Input Quote Info'!$B$13,$B17:$F25,4),5)</f>
        <v>0.02348</v>
      </c>
      <c r="K18" s="46">
        <f>ROUND(VLOOKUP('Input Quote Info'!$B$13,$B17:$F25,5),5)</f>
        <v>0.02061</v>
      </c>
      <c r="L18" s="44">
        <f aca="true" t="shared" si="0" ref="L18:L25">IF(L$17=24,C18,(IF(L$17=36,D18,(IF(L$17=48,E18,(IF(L$17=60,F18,"ERROR")))))))</f>
        <v>0.02321</v>
      </c>
      <c r="M18" s="36" t="b">
        <f>AND(L$14&gt;=1500,L$14&lt;=F7)</f>
        <v>0</v>
      </c>
      <c r="N18" s="8" t="b">
        <f aca="true" t="shared" si="1" ref="N18:N25">AND(L$16,M18)</f>
        <v>0</v>
      </c>
      <c r="O18" s="8"/>
      <c r="P18" s="8"/>
      <c r="Q18" s="8"/>
    </row>
    <row r="19" spans="1:17" ht="15" hidden="1">
      <c r="A19" s="99" t="str">
        <f>'Standard Rates'!A19</f>
        <v>$4,999 - $15,000</v>
      </c>
      <c r="B19" s="103">
        <f>'Standard Rates'!B19</f>
        <v>5001</v>
      </c>
      <c r="C19" s="46">
        <v>0.04058</v>
      </c>
      <c r="D19" s="46">
        <v>0.02888</v>
      </c>
      <c r="E19" s="46">
        <v>0.02348</v>
      </c>
      <c r="F19" s="47">
        <v>0.02061</v>
      </c>
      <c r="G19" s="8"/>
      <c r="H19" s="8"/>
      <c r="I19" s="8"/>
      <c r="J19" s="8"/>
      <c r="K19" s="8"/>
      <c r="L19" s="44">
        <f t="shared" si="0"/>
        <v>0.02061</v>
      </c>
      <c r="M19" s="36" t="b">
        <f aca="true" t="shared" si="2" ref="M19:M24">AND(L$14&gt;=E8,L$14&lt;=F8)</f>
        <v>1</v>
      </c>
      <c r="N19" s="8" t="b">
        <f t="shared" si="1"/>
        <v>0</v>
      </c>
      <c r="O19" s="8"/>
      <c r="P19" s="8"/>
      <c r="Q19" s="8"/>
    </row>
    <row r="20" spans="1:17" ht="15" hidden="1">
      <c r="A20" s="99" t="str">
        <f>'Standard Rates'!A20</f>
        <v>$15,001 - $25,000</v>
      </c>
      <c r="B20" s="103">
        <f>'Standard Rates'!B20</f>
        <v>15001</v>
      </c>
      <c r="C20" s="46">
        <v>0.03948</v>
      </c>
      <c r="D20" s="46">
        <v>0.0279</v>
      </c>
      <c r="E20" s="46">
        <v>0.02257</v>
      </c>
      <c r="F20" s="47">
        <v>0.01974</v>
      </c>
      <c r="G20" s="8"/>
      <c r="H20" s="8"/>
      <c r="I20" s="8"/>
      <c r="J20" s="8"/>
      <c r="K20" s="8"/>
      <c r="L20" s="44">
        <f t="shared" si="0"/>
        <v>0.01974</v>
      </c>
      <c r="M20" s="36" t="b">
        <f t="shared" si="2"/>
        <v>0</v>
      </c>
      <c r="N20" s="8" t="b">
        <f t="shared" si="1"/>
        <v>0</v>
      </c>
      <c r="O20" s="8"/>
      <c r="P20" s="8"/>
      <c r="Q20" s="8"/>
    </row>
    <row r="21" spans="1:17" ht="15" hidden="1">
      <c r="A21" s="99" t="str">
        <f>'Standard Rates'!A21</f>
        <v>$25,001 - $50,000</v>
      </c>
      <c r="B21" s="103">
        <f>'Standard Rates'!B21</f>
        <v>25001</v>
      </c>
      <c r="C21" s="46">
        <v>0.03896</v>
      </c>
      <c r="D21" s="46">
        <v>0.02745</v>
      </c>
      <c r="E21" s="46">
        <v>0.02214</v>
      </c>
      <c r="F21" s="47">
        <v>0.01933</v>
      </c>
      <c r="G21" s="8"/>
      <c r="H21" s="8"/>
      <c r="I21" s="8"/>
      <c r="J21" s="8"/>
      <c r="K21" s="8"/>
      <c r="L21" s="44">
        <f t="shared" si="0"/>
        <v>0.01933</v>
      </c>
      <c r="M21" s="36" t="b">
        <f t="shared" si="2"/>
        <v>0</v>
      </c>
      <c r="N21" s="8" t="b">
        <f t="shared" si="1"/>
        <v>0</v>
      </c>
      <c r="O21" s="8"/>
      <c r="P21" s="8"/>
      <c r="Q21" s="8"/>
    </row>
    <row r="22" spans="1:17" ht="15" hidden="1">
      <c r="A22" s="99" t="str">
        <f>'Standard Rates'!A22</f>
        <v>$50,001 - $75,000</v>
      </c>
      <c r="B22" s="103">
        <f>'Standard Rates'!B22</f>
        <v>50001</v>
      </c>
      <c r="C22" s="46">
        <v>0.03872</v>
      </c>
      <c r="D22" s="46">
        <v>0.02724</v>
      </c>
      <c r="E22" s="46">
        <v>0.02195</v>
      </c>
      <c r="F22" s="47">
        <v>0.01915</v>
      </c>
      <c r="G22" s="8"/>
      <c r="H22" s="8"/>
      <c r="I22" s="8"/>
      <c r="J22" s="8"/>
      <c r="K22" s="8"/>
      <c r="L22" s="44">
        <f t="shared" si="0"/>
        <v>0.01915</v>
      </c>
      <c r="M22" s="36" t="b">
        <f t="shared" si="2"/>
        <v>0</v>
      </c>
      <c r="N22" s="8" t="b">
        <f t="shared" si="1"/>
        <v>0</v>
      </c>
      <c r="O22" s="8"/>
      <c r="P22" s="8"/>
      <c r="Q22" s="8"/>
    </row>
    <row r="23" spans="1:17" ht="15" hidden="1">
      <c r="A23" s="99" t="str">
        <f>'Standard Rates'!A23</f>
        <v>$75,001 - $150,000</v>
      </c>
      <c r="B23" s="103">
        <f>'Standard Rates'!B23</f>
        <v>75001</v>
      </c>
      <c r="C23" s="46">
        <v>0.03859</v>
      </c>
      <c r="D23" s="46">
        <v>0.02712</v>
      </c>
      <c r="E23" s="46">
        <v>0.02184</v>
      </c>
      <c r="F23" s="47">
        <v>0.01904</v>
      </c>
      <c r="G23" s="8"/>
      <c r="H23" s="8"/>
      <c r="I23" s="8"/>
      <c r="J23" s="8"/>
      <c r="K23" s="8"/>
      <c r="L23" s="44">
        <f t="shared" si="0"/>
        <v>0.01904</v>
      </c>
      <c r="M23" s="36" t="b">
        <f t="shared" si="2"/>
        <v>0</v>
      </c>
      <c r="N23" s="8" t="b">
        <f t="shared" si="1"/>
        <v>0</v>
      </c>
      <c r="O23" s="8"/>
      <c r="P23" s="8"/>
      <c r="Q23" s="8"/>
    </row>
    <row r="24" spans="1:17" ht="15" hidden="1">
      <c r="A24" s="99">
        <f>'Standard Rates'!A24</f>
        <v>0</v>
      </c>
      <c r="B24" s="103">
        <f>'Standard Rates'!B24</f>
        <v>125001</v>
      </c>
      <c r="C24" s="46">
        <v>0.03854</v>
      </c>
      <c r="D24" s="46">
        <v>0.02708</v>
      </c>
      <c r="E24" s="46">
        <v>0.02181</v>
      </c>
      <c r="F24" s="47">
        <v>0.01901</v>
      </c>
      <c r="G24" s="8"/>
      <c r="H24" s="8"/>
      <c r="I24" s="8"/>
      <c r="J24" s="8"/>
      <c r="K24" s="8"/>
      <c r="L24" s="44">
        <f t="shared" si="0"/>
        <v>0.01901</v>
      </c>
      <c r="M24" s="36" t="b">
        <f t="shared" si="2"/>
        <v>0</v>
      </c>
      <c r="N24" s="8" t="b">
        <f t="shared" si="1"/>
        <v>0</v>
      </c>
      <c r="O24" s="8"/>
      <c r="P24" s="8"/>
      <c r="Q24" s="8"/>
    </row>
    <row r="25" spans="1:17" ht="15" hidden="1">
      <c r="A25" s="100">
        <f>'Standard Rates'!A25</f>
        <v>0</v>
      </c>
      <c r="B25" s="104">
        <f>'Standard Rates'!B25</f>
        <v>175001</v>
      </c>
      <c r="C25" s="49">
        <v>0.03847</v>
      </c>
      <c r="D25" s="49">
        <v>0.02702</v>
      </c>
      <c r="E25" s="49">
        <v>0.02175</v>
      </c>
      <c r="F25" s="50">
        <v>0.01895</v>
      </c>
      <c r="G25" s="8"/>
      <c r="H25" s="8"/>
      <c r="I25" s="8"/>
      <c r="J25" s="8"/>
      <c r="K25" s="8"/>
      <c r="L25" s="44">
        <f t="shared" si="0"/>
        <v>0.01895</v>
      </c>
      <c r="M25" s="36" t="b">
        <f>AND(L$14&gt;=E14,L$14&gt;=E14)</f>
        <v>1</v>
      </c>
      <c r="N25" s="8" t="b">
        <f t="shared" si="1"/>
        <v>0</v>
      </c>
      <c r="O25" s="8"/>
      <c r="P25" s="8"/>
      <c r="Q25" s="8"/>
    </row>
    <row r="26" spans="1:17" ht="12.75" hidden="1">
      <c r="A26" s="22"/>
      <c r="B26" s="22"/>
      <c r="C26" s="20"/>
      <c r="D26" s="20"/>
      <c r="E26" s="20"/>
      <c r="F26" s="20"/>
      <c r="G26" s="8"/>
      <c r="H26" s="8"/>
      <c r="I26" s="8"/>
      <c r="J26" s="8"/>
      <c r="K26" s="8"/>
      <c r="L26" s="37" t="str">
        <f>IF(N18=TRUE,L18,(IF(N19=TRUE,L19,(IF(N20=TRUE,L20,(IF(N21=TRUE,L21,(IF(N22=TRUE,L22,(IF(N23=TRUE,L23,(IF(N24=TRUE,L24,(IF(N25=TRUE,L25,"FALSE")))))))))))))))</f>
        <v>FALSE</v>
      </c>
      <c r="M26" s="8"/>
      <c r="N26" s="8"/>
      <c r="O26" s="8"/>
      <c r="P26" s="8"/>
      <c r="Q26" s="8"/>
    </row>
    <row r="27" spans="1:17" ht="12.75" hidden="1">
      <c r="A27" s="22"/>
      <c r="B27" s="8"/>
      <c r="C27" s="20"/>
      <c r="D27" s="20"/>
      <c r="E27" s="20"/>
      <c r="F27" s="20"/>
      <c r="G27" s="8"/>
      <c r="H27" s="8"/>
      <c r="I27" s="8"/>
      <c r="J27" s="8"/>
      <c r="K27" s="8"/>
      <c r="L27" s="38"/>
      <c r="M27" s="8"/>
      <c r="N27" s="8"/>
      <c r="O27" s="8"/>
      <c r="P27" s="8"/>
      <c r="Q27" s="8"/>
    </row>
    <row r="28" spans="1:17" ht="19.5" hidden="1">
      <c r="A28" s="202" t="s">
        <v>23</v>
      </c>
      <c r="B28" s="203"/>
      <c r="C28" s="203"/>
      <c r="D28" s="203"/>
      <c r="E28" s="203"/>
      <c r="F28" s="204"/>
      <c r="G28" s="8"/>
      <c r="H28" s="8"/>
      <c r="I28" s="8"/>
      <c r="J28" s="8"/>
      <c r="K28" s="8"/>
      <c r="L28" s="38" t="b">
        <f>AND('Input Quote Info'!B$20=1,L$13=0)</f>
        <v>0</v>
      </c>
      <c r="M28" s="8"/>
      <c r="N28" s="8"/>
      <c r="O28" s="8"/>
      <c r="P28" s="8"/>
      <c r="Q28" s="8"/>
    </row>
    <row r="29" spans="1:17" ht="15" hidden="1">
      <c r="A29" s="23"/>
      <c r="B29" s="34"/>
      <c r="C29" s="24">
        <f>C17</f>
        <v>24</v>
      </c>
      <c r="D29" s="24">
        <f>D17</f>
        <v>36</v>
      </c>
      <c r="E29" s="24">
        <f>E17</f>
        <v>48</v>
      </c>
      <c r="F29" s="25">
        <f>F17</f>
        <v>60</v>
      </c>
      <c r="G29" s="8"/>
      <c r="H29" s="101">
        <v>24</v>
      </c>
      <c r="I29" s="101">
        <v>36</v>
      </c>
      <c r="J29" s="101">
        <v>48</v>
      </c>
      <c r="K29" s="101">
        <v>60</v>
      </c>
      <c r="L29" s="38">
        <f>L17</f>
        <v>60</v>
      </c>
      <c r="M29" s="8"/>
      <c r="N29" s="8"/>
      <c r="O29" s="8"/>
      <c r="P29" s="8"/>
      <c r="Q29" s="8"/>
    </row>
    <row r="30" spans="1:17" ht="15" hidden="1">
      <c r="A30" s="98">
        <f aca="true" t="shared" si="3" ref="A30:B37">A18</f>
        <v>0</v>
      </c>
      <c r="B30" s="105">
        <f>B18</f>
        <v>0</v>
      </c>
      <c r="C30" s="42">
        <v>0.04949</v>
      </c>
      <c r="D30" s="42">
        <v>0.0354</v>
      </c>
      <c r="E30" s="42">
        <v>0.02845</v>
      </c>
      <c r="F30" s="43">
        <v>0.0243</v>
      </c>
      <c r="G30" s="8"/>
      <c r="H30" s="46">
        <f>ROUND(VLOOKUP('Input Quote Info'!$B$13,$B29:$F37,2),5)</f>
        <v>0.04617</v>
      </c>
      <c r="I30" s="46">
        <f>ROUND(VLOOKUP('Input Quote Info'!$B$13,$B29:$F37,3),5)</f>
        <v>0.03248</v>
      </c>
      <c r="J30" s="46">
        <f>ROUND(VLOOKUP('Input Quote Info'!$B$13,$B29:$F37,4),5)</f>
        <v>0.02572</v>
      </c>
      <c r="K30" s="46">
        <f>ROUND(VLOOKUP('Input Quote Info'!$B$13,$B29:$F37,5),5)</f>
        <v>0.02169</v>
      </c>
      <c r="L30" s="44">
        <f aca="true" t="shared" si="4" ref="L30:L37">IF(L$17=24,C30,(IF(L$17=36,D30,(IF(L$17=48,E30,(IF(L$17=60,F30,"ERROR")))))))</f>
        <v>0.0243</v>
      </c>
      <c r="M30" s="36" t="b">
        <f>AND(L$14&gt;=1500,L$14&lt;=F7)</f>
        <v>0</v>
      </c>
      <c r="N30" s="8" t="b">
        <f aca="true" t="shared" si="5" ref="N30:N37">AND(L$28,M30)</f>
        <v>0</v>
      </c>
      <c r="O30" s="8"/>
      <c r="P30" s="8"/>
      <c r="Q30" s="8"/>
    </row>
    <row r="31" spans="1:17" ht="15" hidden="1">
      <c r="A31" s="99" t="str">
        <f t="shared" si="3"/>
        <v>$4,999 - $15,000</v>
      </c>
      <c r="B31" s="106">
        <f t="shared" si="3"/>
        <v>5001</v>
      </c>
      <c r="C31" s="46">
        <v>0.04617</v>
      </c>
      <c r="D31" s="46">
        <v>0.03248</v>
      </c>
      <c r="E31" s="46">
        <v>0.02572</v>
      </c>
      <c r="F31" s="47">
        <v>0.02169</v>
      </c>
      <c r="G31" s="8"/>
      <c r="H31" s="8"/>
      <c r="I31" s="8"/>
      <c r="J31" s="8"/>
      <c r="K31" s="8"/>
      <c r="L31" s="44">
        <f t="shared" si="4"/>
        <v>0.02169</v>
      </c>
      <c r="M31" s="36" t="b">
        <f aca="true" t="shared" si="6" ref="M31:M36">AND(L$14&gt;=E8,L$14&lt;=F8)</f>
        <v>1</v>
      </c>
      <c r="N31" s="8" t="b">
        <f t="shared" si="5"/>
        <v>0</v>
      </c>
      <c r="O31" s="8"/>
      <c r="P31" s="8"/>
      <c r="Q31" s="8"/>
    </row>
    <row r="32" spans="1:17" ht="15" hidden="1">
      <c r="A32" s="99" t="str">
        <f t="shared" si="3"/>
        <v>$15,001 - $25,000</v>
      </c>
      <c r="B32" s="106">
        <f t="shared" si="3"/>
        <v>15001</v>
      </c>
      <c r="C32" s="46">
        <v>0.04506</v>
      </c>
      <c r="D32" s="46">
        <v>0.03151</v>
      </c>
      <c r="E32" s="46">
        <v>0.02481</v>
      </c>
      <c r="F32" s="47">
        <v>0.02082</v>
      </c>
      <c r="G32" s="8"/>
      <c r="H32" s="8"/>
      <c r="I32" s="8"/>
      <c r="J32" s="8"/>
      <c r="K32" s="8"/>
      <c r="L32" s="44">
        <f t="shared" si="4"/>
        <v>0.02082</v>
      </c>
      <c r="M32" s="36" t="b">
        <f t="shared" si="6"/>
        <v>0</v>
      </c>
      <c r="N32" s="8" t="b">
        <f t="shared" si="5"/>
        <v>0</v>
      </c>
      <c r="O32" s="8"/>
      <c r="P32" s="8"/>
      <c r="Q32" s="8"/>
    </row>
    <row r="33" spans="1:17" ht="15" hidden="1">
      <c r="A33" s="99" t="str">
        <f t="shared" si="3"/>
        <v>$25,001 - $50,000</v>
      </c>
      <c r="B33" s="106">
        <f t="shared" si="3"/>
        <v>25001</v>
      </c>
      <c r="C33" s="46">
        <v>0.04454</v>
      </c>
      <c r="D33" s="46">
        <v>0.03105</v>
      </c>
      <c r="E33" s="46">
        <v>0.02439</v>
      </c>
      <c r="F33" s="47">
        <v>0.02041</v>
      </c>
      <c r="G33" s="8"/>
      <c r="H33" s="8"/>
      <c r="I33" s="8"/>
      <c r="J33" s="8"/>
      <c r="K33" s="8"/>
      <c r="L33" s="44">
        <f t="shared" si="4"/>
        <v>0.02041</v>
      </c>
      <c r="M33" s="36" t="b">
        <f t="shared" si="6"/>
        <v>0</v>
      </c>
      <c r="N33" s="8" t="b">
        <f t="shared" si="5"/>
        <v>0</v>
      </c>
      <c r="O33" s="8"/>
      <c r="P33" s="8"/>
      <c r="Q33" s="8"/>
    </row>
    <row r="34" spans="1:17" ht="15" hidden="1">
      <c r="A34" s="99" t="str">
        <f t="shared" si="3"/>
        <v>$50,001 - $75,000</v>
      </c>
      <c r="B34" s="106">
        <f t="shared" si="3"/>
        <v>50001</v>
      </c>
      <c r="C34" s="46">
        <v>0.04431</v>
      </c>
      <c r="D34" s="46">
        <v>0.03085</v>
      </c>
      <c r="E34" s="46">
        <v>0.02419</v>
      </c>
      <c r="F34" s="47">
        <v>0.02023</v>
      </c>
      <c r="G34" s="8"/>
      <c r="H34" s="8"/>
      <c r="I34" s="8"/>
      <c r="J34" s="8"/>
      <c r="K34" s="8"/>
      <c r="L34" s="44">
        <f t="shared" si="4"/>
        <v>0.02023</v>
      </c>
      <c r="M34" s="36" t="b">
        <f t="shared" si="6"/>
        <v>0</v>
      </c>
      <c r="N34" s="8" t="b">
        <f t="shared" si="5"/>
        <v>0</v>
      </c>
      <c r="O34" s="8"/>
      <c r="P34" s="8"/>
      <c r="Q34" s="8"/>
    </row>
    <row r="35" spans="1:17" ht="15" hidden="1">
      <c r="A35" s="99" t="str">
        <f t="shared" si="3"/>
        <v>$75,001 - $150,000</v>
      </c>
      <c r="B35" s="106">
        <f t="shared" si="3"/>
        <v>75001</v>
      </c>
      <c r="C35" s="46">
        <v>0.04417</v>
      </c>
      <c r="D35" s="46">
        <v>0.03073</v>
      </c>
      <c r="E35" s="46">
        <v>0.02408</v>
      </c>
      <c r="F35" s="47">
        <v>0.02013</v>
      </c>
      <c r="G35" s="8"/>
      <c r="H35" s="8"/>
      <c r="I35" s="8"/>
      <c r="J35" s="8"/>
      <c r="K35" s="8"/>
      <c r="L35" s="44">
        <f t="shared" si="4"/>
        <v>0.02013</v>
      </c>
      <c r="M35" s="36" t="b">
        <f t="shared" si="6"/>
        <v>0</v>
      </c>
      <c r="N35" s="8" t="b">
        <f t="shared" si="5"/>
        <v>0</v>
      </c>
      <c r="O35" s="8"/>
      <c r="P35" s="8"/>
      <c r="Q35" s="8"/>
    </row>
    <row r="36" spans="1:17" ht="15" hidden="1">
      <c r="A36" s="99">
        <f t="shared" si="3"/>
        <v>0</v>
      </c>
      <c r="B36" s="106">
        <f t="shared" si="3"/>
        <v>125001</v>
      </c>
      <c r="C36" s="46">
        <v>0.04413</v>
      </c>
      <c r="D36" s="46">
        <v>0.03069</v>
      </c>
      <c r="E36" s="46">
        <v>0.02405</v>
      </c>
      <c r="F36" s="47">
        <v>0.02009</v>
      </c>
      <c r="G36" s="8"/>
      <c r="H36" s="8"/>
      <c r="I36" s="8"/>
      <c r="J36" s="8"/>
      <c r="K36" s="8"/>
      <c r="L36" s="44">
        <f t="shared" si="4"/>
        <v>0.02009</v>
      </c>
      <c r="M36" s="36" t="b">
        <f t="shared" si="6"/>
        <v>0</v>
      </c>
      <c r="N36" s="8" t="b">
        <f t="shared" si="5"/>
        <v>0</v>
      </c>
      <c r="O36" s="8"/>
      <c r="P36" s="8"/>
      <c r="Q36" s="8"/>
    </row>
    <row r="37" spans="1:17" ht="15" hidden="1">
      <c r="A37" s="100">
        <f t="shared" si="3"/>
        <v>0</v>
      </c>
      <c r="B37" s="107">
        <f t="shared" si="3"/>
        <v>175001</v>
      </c>
      <c r="C37" s="49">
        <v>0.04406</v>
      </c>
      <c r="D37" s="49">
        <v>0.03063</v>
      </c>
      <c r="E37" s="49">
        <v>0.02399</v>
      </c>
      <c r="F37" s="50">
        <v>0.02003</v>
      </c>
      <c r="G37" s="8"/>
      <c r="H37" s="8"/>
      <c r="I37" s="8"/>
      <c r="J37" s="8"/>
      <c r="K37" s="8"/>
      <c r="L37" s="44">
        <f t="shared" si="4"/>
        <v>0.02003</v>
      </c>
      <c r="M37" s="36" t="b">
        <f>AND(L$14&gt;=E14,L$14&gt;=E14)</f>
        <v>1</v>
      </c>
      <c r="N37" s="8" t="b">
        <f t="shared" si="5"/>
        <v>0</v>
      </c>
      <c r="O37" s="8"/>
      <c r="P37" s="8"/>
      <c r="Q37" s="8"/>
    </row>
    <row r="38" spans="1:17" ht="12.75">
      <c r="A38" s="22"/>
      <c r="B38" s="8"/>
      <c r="C38" s="26"/>
      <c r="D38" s="26"/>
      <c r="E38" s="26"/>
      <c r="F38" s="26"/>
      <c r="G38" s="8"/>
      <c r="H38" s="8"/>
      <c r="I38" s="8"/>
      <c r="J38" s="8"/>
      <c r="K38" s="8"/>
      <c r="L38" s="37" t="str">
        <f>IF(N30=TRUE,L30,(IF(N31=TRUE,L31,(IF(N32=TRUE,L32,(IF(N33=TRUE,L33,(IF(N34=TRUE,L34,(IF(N35=TRUE,L35,(IF(N36=TRUE,L36,(IF(N37=TRUE,L37,"FALSE")))))))))))))))</f>
        <v>FALSE</v>
      </c>
      <c r="M38" s="8"/>
      <c r="N38" s="8"/>
      <c r="O38" s="8"/>
      <c r="P38" s="8"/>
      <c r="Q38" s="8"/>
    </row>
    <row r="39" spans="1:17" ht="12.75">
      <c r="A39" s="22"/>
      <c r="B39" s="8"/>
      <c r="C39" s="8"/>
      <c r="D39" s="8"/>
      <c r="E39" s="8"/>
      <c r="F39" s="8"/>
      <c r="G39" s="8"/>
      <c r="H39" s="8"/>
      <c r="I39" s="8"/>
      <c r="J39" s="8"/>
      <c r="K39" s="8"/>
      <c r="L39" s="38"/>
      <c r="M39" s="8"/>
      <c r="N39" s="8"/>
      <c r="O39" s="8"/>
      <c r="P39" s="8"/>
      <c r="Q39" s="8"/>
    </row>
    <row r="40" spans="1:17" ht="19.5">
      <c r="A40" s="205" t="s">
        <v>150</v>
      </c>
      <c r="B40" s="206"/>
      <c r="C40" s="206"/>
      <c r="D40" s="206"/>
      <c r="E40" s="206"/>
      <c r="F40" s="207"/>
      <c r="G40" s="8"/>
      <c r="H40" s="8"/>
      <c r="I40" s="8"/>
      <c r="J40" s="8"/>
      <c r="K40" s="8"/>
      <c r="L40" s="38" t="b">
        <f>AND('Input Quote Info'!B$20=2,L$13=0)</f>
        <v>1</v>
      </c>
      <c r="M40" s="8"/>
      <c r="N40" s="8"/>
      <c r="O40" s="8"/>
      <c r="P40" s="8"/>
      <c r="Q40" s="8"/>
    </row>
    <row r="41" spans="1:17" ht="15">
      <c r="A41" s="33"/>
      <c r="B41" s="34"/>
      <c r="C41" s="34">
        <f>C17</f>
        <v>24</v>
      </c>
      <c r="D41" s="34">
        <f>D17</f>
        <v>36</v>
      </c>
      <c r="E41" s="34">
        <f>E17</f>
        <v>48</v>
      </c>
      <c r="F41" s="35">
        <f>F17</f>
        <v>60</v>
      </c>
      <c r="G41" s="8"/>
      <c r="H41" s="101">
        <v>24</v>
      </c>
      <c r="I41" s="101">
        <v>36</v>
      </c>
      <c r="J41" s="101">
        <v>48</v>
      </c>
      <c r="K41" s="101">
        <v>60</v>
      </c>
      <c r="L41" s="38">
        <f>L17</f>
        <v>60</v>
      </c>
      <c r="M41" s="8"/>
      <c r="N41" s="8"/>
      <c r="O41" s="8"/>
      <c r="P41" s="8"/>
      <c r="Q41" s="8"/>
    </row>
    <row r="42" spans="1:17" ht="15">
      <c r="A42" s="99"/>
      <c r="B42" s="106"/>
      <c r="C42" s="46"/>
      <c r="D42" s="46"/>
      <c r="E42" s="46"/>
      <c r="F42" s="47"/>
      <c r="G42" s="8"/>
      <c r="H42" s="46">
        <f>ROUND(VLOOKUP('Input Quote Info'!$B$13,$B41:$F49,2),5)</f>
        <v>0.05145</v>
      </c>
      <c r="I42" s="46">
        <f>ROUND(VLOOKUP('Input Quote Info'!$B$13,$B41:$F49,3),5)</f>
        <v>0.03544</v>
      </c>
      <c r="J42" s="46">
        <f>ROUND(VLOOKUP('Input Quote Info'!$B$13,$B41:$F49,4),5)</f>
        <v>0.02786</v>
      </c>
      <c r="K42" s="46">
        <f>ROUND(VLOOKUP('Input Quote Info'!$B$13,$B41:$F49,5),5)</f>
        <v>0.02325</v>
      </c>
      <c r="L42" s="44">
        <f aca="true" t="shared" si="7" ref="L42:L49">IF(L$17=24,C42,(IF(L$17=36,D42,(IF(L$17=48,E42,(IF(L$17=60,F42,"ERROR")))))))</f>
        <v>0</v>
      </c>
      <c r="M42" s="36" t="b">
        <f>AND(L$14&gt;=1500,L$14&lt;=F7)</f>
        <v>0</v>
      </c>
      <c r="N42" s="8" t="b">
        <f aca="true" t="shared" si="8" ref="N42:N49">AND(L$40,M42)</f>
        <v>0</v>
      </c>
      <c r="O42" s="8"/>
      <c r="P42" s="8"/>
      <c r="Q42" s="8"/>
    </row>
    <row r="43" spans="1:17" ht="15">
      <c r="A43" s="99" t="str">
        <f aca="true" t="shared" si="9" ref="A43:B49">A31</f>
        <v>$4,999 - $15,000</v>
      </c>
      <c r="B43" s="106">
        <f t="shared" si="9"/>
        <v>5001</v>
      </c>
      <c r="C43" s="155" t="s">
        <v>122</v>
      </c>
      <c r="D43" s="155" t="s">
        <v>123</v>
      </c>
      <c r="E43" s="155" t="s">
        <v>124</v>
      </c>
      <c r="F43" s="156" t="s">
        <v>125</v>
      </c>
      <c r="G43" s="8"/>
      <c r="H43" s="8"/>
      <c r="I43" s="8"/>
      <c r="J43" s="8"/>
      <c r="K43" s="8"/>
      <c r="L43" s="44" t="str">
        <f t="shared" si="7"/>
        <v>.02325</v>
      </c>
      <c r="M43" s="36" t="b">
        <f aca="true" t="shared" si="10" ref="M43:M48">AND(L$14&gt;=E8,L$14&lt;=F8)</f>
        <v>1</v>
      </c>
      <c r="N43" s="8" t="b">
        <f t="shared" si="8"/>
        <v>1</v>
      </c>
      <c r="O43" s="8"/>
      <c r="P43" s="8"/>
      <c r="Q43" s="8"/>
    </row>
    <row r="44" spans="1:17" ht="15">
      <c r="A44" s="99" t="str">
        <f t="shared" si="9"/>
        <v>$15,001 - $25,000</v>
      </c>
      <c r="B44" s="106">
        <f t="shared" si="9"/>
        <v>15001</v>
      </c>
      <c r="C44" s="155" t="s">
        <v>126</v>
      </c>
      <c r="D44" s="155" t="s">
        <v>127</v>
      </c>
      <c r="E44" s="155" t="s">
        <v>128</v>
      </c>
      <c r="F44" s="156" t="s">
        <v>129</v>
      </c>
      <c r="G44" s="8"/>
      <c r="H44" s="8"/>
      <c r="I44" s="8"/>
      <c r="J44" s="8"/>
      <c r="K44" s="8"/>
      <c r="L44" s="44" t="str">
        <f t="shared" si="7"/>
        <v>.02287</v>
      </c>
      <c r="M44" s="36" t="b">
        <f t="shared" si="10"/>
        <v>0</v>
      </c>
      <c r="N44" s="8" t="b">
        <f t="shared" si="8"/>
        <v>0</v>
      </c>
      <c r="O44" s="8"/>
      <c r="P44" s="8"/>
      <c r="Q44" s="8"/>
    </row>
    <row r="45" spans="1:17" ht="15">
      <c r="A45" s="99" t="str">
        <f t="shared" si="9"/>
        <v>$25,001 - $50,000</v>
      </c>
      <c r="B45" s="106">
        <f t="shared" si="9"/>
        <v>25001</v>
      </c>
      <c r="C45" s="155" t="s">
        <v>130</v>
      </c>
      <c r="D45" s="155" t="s">
        <v>131</v>
      </c>
      <c r="E45" s="155" t="s">
        <v>132</v>
      </c>
      <c r="F45" s="156" t="s">
        <v>133</v>
      </c>
      <c r="G45" s="8"/>
      <c r="H45" s="8"/>
      <c r="I45" s="8"/>
      <c r="J45" s="8"/>
      <c r="K45" s="8"/>
      <c r="L45" s="44" t="str">
        <f t="shared" si="7"/>
        <v>.02280</v>
      </c>
      <c r="M45" s="36" t="b">
        <f t="shared" si="10"/>
        <v>0</v>
      </c>
      <c r="N45" s="8" t="b">
        <f t="shared" si="8"/>
        <v>0</v>
      </c>
      <c r="O45" s="8"/>
      <c r="P45" s="8"/>
      <c r="Q45" s="8"/>
    </row>
    <row r="46" spans="1:17" ht="15">
      <c r="A46" s="99" t="str">
        <f t="shared" si="9"/>
        <v>$50,001 - $75,000</v>
      </c>
      <c r="B46" s="106">
        <f t="shared" si="9"/>
        <v>50001</v>
      </c>
      <c r="C46" s="155" t="s">
        <v>134</v>
      </c>
      <c r="D46" s="155" t="s">
        <v>135</v>
      </c>
      <c r="E46" s="155" t="s">
        <v>136</v>
      </c>
      <c r="F46" s="156" t="s">
        <v>137</v>
      </c>
      <c r="G46" s="8"/>
      <c r="H46" s="8"/>
      <c r="I46" s="8"/>
      <c r="J46" s="8"/>
      <c r="K46" s="8"/>
      <c r="L46" s="44" t="str">
        <f t="shared" si="7"/>
        <v>.02256</v>
      </c>
      <c r="M46" s="36" t="b">
        <f t="shared" si="10"/>
        <v>0</v>
      </c>
      <c r="N46" s="8" t="b">
        <f t="shared" si="8"/>
        <v>0</v>
      </c>
      <c r="O46" s="8"/>
      <c r="P46" s="8"/>
      <c r="Q46" s="8"/>
    </row>
    <row r="47" spans="1:17" ht="15" hidden="1">
      <c r="A47" s="99" t="str">
        <f t="shared" si="9"/>
        <v>$75,001 - $150,000</v>
      </c>
      <c r="B47" s="106">
        <f t="shared" si="9"/>
        <v>75001</v>
      </c>
      <c r="C47" s="46">
        <v>0.04816</v>
      </c>
      <c r="D47" s="46">
        <v>0.03331</v>
      </c>
      <c r="E47" s="46">
        <v>0.02595</v>
      </c>
      <c r="F47" s="47">
        <v>0.02157</v>
      </c>
      <c r="G47" s="8"/>
      <c r="H47" s="8"/>
      <c r="I47" s="8"/>
      <c r="J47" s="8"/>
      <c r="K47" s="8"/>
      <c r="L47" s="44">
        <f t="shared" si="7"/>
        <v>0.02157</v>
      </c>
      <c r="M47" s="36" t="b">
        <f t="shared" si="10"/>
        <v>0</v>
      </c>
      <c r="N47" s="8" t="b">
        <f t="shared" si="8"/>
        <v>0</v>
      </c>
      <c r="O47" s="8"/>
      <c r="P47" s="8"/>
      <c r="Q47" s="8"/>
    </row>
    <row r="48" spans="1:17" ht="15" hidden="1">
      <c r="A48" s="99">
        <f t="shared" si="9"/>
        <v>0</v>
      </c>
      <c r="B48" s="106">
        <f t="shared" si="9"/>
        <v>125001</v>
      </c>
      <c r="C48" s="46">
        <v>0.04812</v>
      </c>
      <c r="D48" s="46">
        <v>0.03327</v>
      </c>
      <c r="E48" s="46">
        <v>0.02592</v>
      </c>
      <c r="F48" s="47">
        <v>0.02153</v>
      </c>
      <c r="G48" s="8"/>
      <c r="H48" s="8"/>
      <c r="I48" s="8"/>
      <c r="J48" s="8"/>
      <c r="K48" s="8"/>
      <c r="L48" s="44">
        <f t="shared" si="7"/>
        <v>0.02153</v>
      </c>
      <c r="M48" s="36" t="b">
        <f t="shared" si="10"/>
        <v>0</v>
      </c>
      <c r="N48" s="8" t="b">
        <f t="shared" si="8"/>
        <v>0</v>
      </c>
      <c r="O48" s="8"/>
      <c r="P48" s="8"/>
      <c r="Q48" s="8"/>
    </row>
    <row r="49" spans="1:17" ht="15" hidden="1">
      <c r="A49" s="100">
        <f t="shared" si="9"/>
        <v>0</v>
      </c>
      <c r="B49" s="107">
        <f t="shared" si="9"/>
        <v>175001</v>
      </c>
      <c r="C49" s="49">
        <v>0.04804</v>
      </c>
      <c r="D49" s="49">
        <v>0.0332</v>
      </c>
      <c r="E49" s="49">
        <v>0.02586</v>
      </c>
      <c r="F49" s="50">
        <v>0.02148</v>
      </c>
      <c r="G49" s="8"/>
      <c r="H49" s="8"/>
      <c r="I49" s="8"/>
      <c r="J49" s="8"/>
      <c r="K49" s="8"/>
      <c r="L49" s="44">
        <f t="shared" si="7"/>
        <v>0.02148</v>
      </c>
      <c r="M49" s="36" t="b">
        <f>AND(L$14&gt;=E14,L$14&gt;=E14)</f>
        <v>1</v>
      </c>
      <c r="N49" s="8" t="b">
        <f t="shared" si="8"/>
        <v>1</v>
      </c>
      <c r="O49" s="8"/>
      <c r="P49" s="8"/>
      <c r="Q49" s="8"/>
    </row>
    <row r="50" spans="1:17" ht="12.75">
      <c r="A50" s="160"/>
      <c r="B50" s="161"/>
      <c r="C50" s="161"/>
      <c r="D50" s="161"/>
      <c r="E50" s="161"/>
      <c r="F50" s="162"/>
      <c r="G50" s="8"/>
      <c r="H50" s="8"/>
      <c r="I50" s="8"/>
      <c r="J50" s="8"/>
      <c r="K50" s="8"/>
      <c r="L50" s="37" t="str">
        <f>IF(N42=TRUE,L42,(IF(N43=TRUE,L43,(IF(N44=TRUE,L44,(IF(N45=TRUE,L45,(IF(N46=TRUE,L46,(IF(N47=TRUE,L47,(IF(N48=TRUE,L48,(IF(N49=TRUE,L49,"FALSE")))))))))))))))</f>
        <v>.02325</v>
      </c>
      <c r="M50" s="8"/>
      <c r="N50" s="8"/>
      <c r="O50" s="8"/>
      <c r="P50" s="8"/>
      <c r="Q50" s="8"/>
    </row>
    <row r="51" spans="1:17" ht="12.75">
      <c r="A51" s="163"/>
      <c r="B51" s="152"/>
      <c r="C51" s="152"/>
      <c r="D51" s="152"/>
      <c r="E51" s="152"/>
      <c r="F51" s="152"/>
      <c r="G51" s="8"/>
      <c r="H51" s="8"/>
      <c r="I51" s="8"/>
      <c r="J51" s="8"/>
      <c r="K51" s="8"/>
      <c r="L51" s="37"/>
      <c r="M51" s="8"/>
      <c r="N51" s="8"/>
      <c r="O51" s="8"/>
      <c r="P51" s="8"/>
      <c r="Q51" s="8"/>
    </row>
    <row r="52" spans="1:17" ht="12.75">
      <c r="A52" s="163"/>
      <c r="B52" s="152"/>
      <c r="C52" s="152"/>
      <c r="D52" s="152"/>
      <c r="E52" s="152"/>
      <c r="F52" s="152"/>
      <c r="G52" s="8"/>
      <c r="H52" s="8"/>
      <c r="I52" s="8"/>
      <c r="J52" s="8"/>
      <c r="K52" s="8"/>
      <c r="L52" s="37"/>
      <c r="M52" s="8"/>
      <c r="N52" s="8"/>
      <c r="O52" s="8"/>
      <c r="P52" s="8"/>
      <c r="Q52" s="8"/>
    </row>
    <row r="53" spans="1:17" ht="15">
      <c r="A53" s="192" t="s">
        <v>32</v>
      </c>
      <c r="B53" s="192"/>
      <c r="C53" s="192"/>
      <c r="D53" s="192"/>
      <c r="E53" s="192"/>
      <c r="F53" s="192"/>
      <c r="G53" s="8"/>
      <c r="H53" s="8"/>
      <c r="I53" s="8"/>
      <c r="J53" s="8"/>
      <c r="K53" s="8"/>
      <c r="L53" s="38"/>
      <c r="M53" s="8"/>
      <c r="N53" s="8"/>
      <c r="O53" s="8"/>
      <c r="P53" s="8"/>
      <c r="Q53" s="8"/>
    </row>
    <row r="54" spans="1:17" ht="15">
      <c r="A54" s="192" t="s">
        <v>143</v>
      </c>
      <c r="B54" s="192"/>
      <c r="C54" s="192"/>
      <c r="D54" s="192"/>
      <c r="E54" s="192"/>
      <c r="F54" s="192"/>
      <c r="G54" s="8"/>
      <c r="H54" s="8"/>
      <c r="I54" s="8"/>
      <c r="J54" s="8"/>
      <c r="K54" s="8"/>
      <c r="L54" s="38"/>
      <c r="M54" s="8"/>
      <c r="N54" s="8"/>
      <c r="O54" s="8"/>
      <c r="P54" s="8"/>
      <c r="Q54" s="8"/>
    </row>
    <row r="55" spans="1:17" ht="12.75">
      <c r="A55" s="208" t="s">
        <v>37</v>
      </c>
      <c r="B55" s="208"/>
      <c r="C55" s="208"/>
      <c r="D55" s="208"/>
      <c r="E55" s="208"/>
      <c r="F55" s="208"/>
      <c r="G55" s="8"/>
      <c r="H55" s="8"/>
      <c r="I55" s="8"/>
      <c r="J55" s="8"/>
      <c r="K55" s="8"/>
      <c r="L55" s="38"/>
      <c r="M55" s="8"/>
      <c r="N55" s="8"/>
      <c r="O55" s="8"/>
      <c r="P55" s="8"/>
      <c r="Q55" s="8"/>
    </row>
    <row r="56" spans="1:17" ht="43.5" customHeight="1">
      <c r="A56" s="201"/>
      <c r="B56" s="201"/>
      <c r="C56" s="201"/>
      <c r="D56" s="201"/>
      <c r="E56" s="201"/>
      <c r="F56" s="201"/>
      <c r="G56" s="8"/>
      <c r="H56" s="8"/>
      <c r="I56" s="8"/>
      <c r="J56" s="8"/>
      <c r="K56" s="8"/>
      <c r="L56" s="38"/>
      <c r="M56" s="8"/>
      <c r="N56" s="8"/>
      <c r="O56" s="8"/>
      <c r="P56" s="8"/>
      <c r="Q56" s="8"/>
    </row>
    <row r="57" spans="1:17" ht="12.75">
      <c r="A57" s="22"/>
      <c r="B57" s="8"/>
      <c r="C57" s="8"/>
      <c r="D57" s="8"/>
      <c r="E57" s="8"/>
      <c r="F57" s="8"/>
      <c r="G57" s="8"/>
      <c r="H57" s="8"/>
      <c r="I57" s="8"/>
      <c r="J57" s="8"/>
      <c r="K57" s="8"/>
      <c r="L57" s="38"/>
      <c r="M57" s="8"/>
      <c r="N57" s="8"/>
      <c r="O57" s="8"/>
      <c r="P57" s="8"/>
      <c r="Q57" s="8"/>
    </row>
    <row r="58" spans="1:17" ht="12.75">
      <c r="A58" s="22"/>
      <c r="B58" s="8"/>
      <c r="C58" s="8"/>
      <c r="D58" s="8"/>
      <c r="E58" s="8"/>
      <c r="F58" s="8"/>
      <c r="G58" s="8"/>
      <c r="H58" s="8"/>
      <c r="I58" s="8"/>
      <c r="J58" s="8"/>
      <c r="K58" s="8"/>
      <c r="L58" s="38"/>
      <c r="M58" s="8"/>
      <c r="N58" s="8"/>
      <c r="O58" s="8"/>
      <c r="P58" s="8"/>
      <c r="Q58" s="8"/>
    </row>
    <row r="59" spans="1:17" ht="12.75">
      <c r="A59" s="22"/>
      <c r="B59" s="8"/>
      <c r="C59" s="8"/>
      <c r="D59" s="8"/>
      <c r="E59" s="8"/>
      <c r="F59" s="8"/>
      <c r="G59" s="8"/>
      <c r="H59" s="8"/>
      <c r="I59" s="8"/>
      <c r="J59" s="8"/>
      <c r="K59" s="8"/>
      <c r="L59" s="38"/>
      <c r="M59" s="8"/>
      <c r="N59" s="8"/>
      <c r="O59" s="8"/>
      <c r="P59" s="8"/>
      <c r="Q59" s="8"/>
    </row>
    <row r="60" spans="1:17" ht="12.75">
      <c r="A60" s="22"/>
      <c r="B60" s="8"/>
      <c r="C60" s="8"/>
      <c r="D60" s="8"/>
      <c r="E60" s="8"/>
      <c r="F60" s="8"/>
      <c r="G60" s="8"/>
      <c r="H60" s="8"/>
      <c r="I60" s="8"/>
      <c r="J60" s="8"/>
      <c r="K60" s="8"/>
      <c r="L60" s="38"/>
      <c r="M60" s="8"/>
      <c r="N60" s="8"/>
      <c r="O60" s="8"/>
      <c r="P60" s="8"/>
      <c r="Q60" s="8"/>
    </row>
    <row r="61" spans="1:17" ht="12.75">
      <c r="A61" s="22"/>
      <c r="B61" s="8"/>
      <c r="C61" s="8"/>
      <c r="D61" s="8"/>
      <c r="E61" s="8"/>
      <c r="F61" s="8"/>
      <c r="G61" s="8"/>
      <c r="H61" s="8"/>
      <c r="I61" s="8"/>
      <c r="J61" s="8"/>
      <c r="K61" s="8"/>
      <c r="L61" s="38"/>
      <c r="M61" s="8"/>
      <c r="N61" s="8"/>
      <c r="O61" s="8"/>
      <c r="P61" s="8"/>
      <c r="Q61" s="8"/>
    </row>
    <row r="62" spans="1:17" ht="12.75">
      <c r="A62" s="22"/>
      <c r="B62" s="8"/>
      <c r="C62" s="8"/>
      <c r="D62" s="8"/>
      <c r="E62" s="8"/>
      <c r="F62" s="8"/>
      <c r="G62" s="8"/>
      <c r="H62" s="8"/>
      <c r="I62" s="8"/>
      <c r="J62" s="8"/>
      <c r="K62" s="8"/>
      <c r="L62" s="38"/>
      <c r="M62" s="8"/>
      <c r="N62" s="8"/>
      <c r="O62" s="8"/>
      <c r="P62" s="8"/>
      <c r="Q62" s="8"/>
    </row>
    <row r="63" spans="1:17" ht="12.75">
      <c r="A63" s="22"/>
      <c r="B63" s="8"/>
      <c r="C63" s="8"/>
      <c r="D63" s="8"/>
      <c r="E63" s="8"/>
      <c r="F63" s="8"/>
      <c r="G63" s="8"/>
      <c r="H63" s="8"/>
      <c r="I63" s="8"/>
      <c r="J63" s="8"/>
      <c r="K63" s="8"/>
      <c r="L63" s="38"/>
      <c r="M63" s="8"/>
      <c r="N63" s="8"/>
      <c r="O63" s="8"/>
      <c r="P63" s="8"/>
      <c r="Q63" s="8"/>
    </row>
    <row r="64" spans="1:17" ht="12.75">
      <c r="A64" s="22"/>
      <c r="B64" s="8"/>
      <c r="C64" s="8"/>
      <c r="D64" s="8"/>
      <c r="E64" s="8"/>
      <c r="F64" s="8"/>
      <c r="G64" s="8"/>
      <c r="H64" s="8"/>
      <c r="I64" s="8"/>
      <c r="J64" s="8"/>
      <c r="K64" s="8"/>
      <c r="L64" s="38"/>
      <c r="M64" s="8"/>
      <c r="N64" s="8"/>
      <c r="O64" s="8"/>
      <c r="P64" s="8"/>
      <c r="Q64" s="8"/>
    </row>
    <row r="65" spans="1:17" ht="12.75">
      <c r="A65" s="19"/>
      <c r="B65" s="11"/>
      <c r="C65" s="11"/>
      <c r="D65" s="11"/>
      <c r="E65" s="11"/>
      <c r="F65" s="11"/>
      <c r="G65" s="11"/>
      <c r="H65" s="8"/>
      <c r="I65" s="8"/>
      <c r="J65" s="8"/>
      <c r="K65" s="8"/>
      <c r="L65" s="18"/>
      <c r="M65" s="11"/>
      <c r="N65" s="11"/>
      <c r="O65" s="11"/>
      <c r="P65" s="11"/>
      <c r="Q65" s="11"/>
    </row>
    <row r="66" spans="1:17" ht="12.75">
      <c r="A66" s="19"/>
      <c r="B66" s="11"/>
      <c r="C66" s="11"/>
      <c r="D66" s="11"/>
      <c r="E66" s="11"/>
      <c r="F66" s="11"/>
      <c r="G66" s="11"/>
      <c r="H66" s="8"/>
      <c r="I66" s="8"/>
      <c r="J66" s="8"/>
      <c r="K66" s="8"/>
      <c r="L66" s="18"/>
      <c r="M66" s="11"/>
      <c r="N66" s="11"/>
      <c r="O66" s="11"/>
      <c r="P66" s="11"/>
      <c r="Q66" s="11"/>
    </row>
    <row r="67" spans="1:17" ht="12.75">
      <c r="A67" s="19"/>
      <c r="B67" s="11"/>
      <c r="C67" s="11"/>
      <c r="D67" s="11"/>
      <c r="E67" s="11"/>
      <c r="F67" s="11"/>
      <c r="G67" s="11"/>
      <c r="H67" s="8"/>
      <c r="I67" s="8"/>
      <c r="J67" s="8"/>
      <c r="K67" s="8"/>
      <c r="L67" s="18"/>
      <c r="M67" s="11"/>
      <c r="N67" s="11"/>
      <c r="O67" s="11"/>
      <c r="P67" s="11"/>
      <c r="Q67" s="11"/>
    </row>
    <row r="68" spans="1:17" ht="12.75">
      <c r="A68" s="19"/>
      <c r="B68" s="11"/>
      <c r="C68" s="11"/>
      <c r="D68" s="11"/>
      <c r="E68" s="11"/>
      <c r="F68" s="11"/>
      <c r="G68" s="11"/>
      <c r="H68" s="8"/>
      <c r="I68" s="8"/>
      <c r="J68" s="8"/>
      <c r="K68" s="8"/>
      <c r="L68" s="18"/>
      <c r="M68" s="11"/>
      <c r="N68" s="11"/>
      <c r="O68" s="11"/>
      <c r="P68" s="11"/>
      <c r="Q68" s="11"/>
    </row>
    <row r="69" spans="1:17" ht="12.75">
      <c r="A69" s="19"/>
      <c r="B69" s="11"/>
      <c r="C69" s="11"/>
      <c r="D69" s="11"/>
      <c r="E69" s="11"/>
      <c r="F69" s="11"/>
      <c r="G69" s="11"/>
      <c r="H69" s="8"/>
      <c r="I69" s="8"/>
      <c r="J69" s="8"/>
      <c r="K69" s="8"/>
      <c r="L69" s="18"/>
      <c r="M69" s="11"/>
      <c r="N69" s="11"/>
      <c r="O69" s="11"/>
      <c r="P69" s="11"/>
      <c r="Q69" s="11"/>
    </row>
    <row r="70" spans="1:17" ht="12.75">
      <c r="A70" s="19"/>
      <c r="B70" s="11"/>
      <c r="C70" s="11"/>
      <c r="D70" s="11"/>
      <c r="E70" s="11"/>
      <c r="F70" s="11"/>
      <c r="G70" s="11"/>
      <c r="H70" s="8"/>
      <c r="I70" s="8"/>
      <c r="J70" s="8"/>
      <c r="K70" s="8"/>
      <c r="L70" s="18"/>
      <c r="M70" s="11"/>
      <c r="N70" s="11"/>
      <c r="O70" s="11"/>
      <c r="P70" s="11"/>
      <c r="Q70" s="11"/>
    </row>
    <row r="71" spans="1:17" ht="12.75">
      <c r="A71" s="19"/>
      <c r="B71" s="11"/>
      <c r="C71" s="11"/>
      <c r="D71" s="11"/>
      <c r="E71" s="11"/>
      <c r="F71" s="11"/>
      <c r="G71" s="11"/>
      <c r="H71" s="8"/>
      <c r="I71" s="8"/>
      <c r="J71" s="8"/>
      <c r="K71" s="8"/>
      <c r="L71" s="18"/>
      <c r="M71" s="11"/>
      <c r="N71" s="11"/>
      <c r="O71" s="11"/>
      <c r="P71" s="11"/>
      <c r="Q71" s="11"/>
    </row>
    <row r="72" spans="1:17" ht="12.75">
      <c r="A72" s="19"/>
      <c r="B72" s="11"/>
      <c r="C72" s="11"/>
      <c r="D72" s="11"/>
      <c r="E72" s="11"/>
      <c r="F72" s="11"/>
      <c r="G72" s="11"/>
      <c r="H72" s="8"/>
      <c r="I72" s="8"/>
      <c r="J72" s="8"/>
      <c r="K72" s="8"/>
      <c r="L72" s="18"/>
      <c r="M72" s="11"/>
      <c r="N72" s="11"/>
      <c r="O72" s="11"/>
      <c r="P72" s="11"/>
      <c r="Q72" s="11"/>
    </row>
    <row r="73" spans="1:17" ht="12.75">
      <c r="A73" s="19"/>
      <c r="B73" s="11"/>
      <c r="C73" s="11"/>
      <c r="D73" s="11"/>
      <c r="E73" s="11"/>
      <c r="F73" s="11"/>
      <c r="G73" s="11"/>
      <c r="H73" s="11"/>
      <c r="I73" s="11"/>
      <c r="J73" s="11"/>
      <c r="K73" s="11"/>
      <c r="L73" s="18"/>
      <c r="M73" s="11"/>
      <c r="N73" s="11"/>
      <c r="O73" s="11"/>
      <c r="P73" s="11"/>
      <c r="Q73" s="11"/>
    </row>
    <row r="74" spans="1:17" ht="12.75">
      <c r="A74" s="19"/>
      <c r="B74" s="11"/>
      <c r="C74" s="11"/>
      <c r="D74" s="11"/>
      <c r="E74" s="11"/>
      <c r="F74" s="11"/>
      <c r="G74" s="11"/>
      <c r="H74" s="11"/>
      <c r="I74" s="11"/>
      <c r="J74" s="11"/>
      <c r="K74" s="11"/>
      <c r="L74" s="18"/>
      <c r="M74" s="11"/>
      <c r="N74" s="11"/>
      <c r="O74" s="11"/>
      <c r="P74" s="11"/>
      <c r="Q74" s="11"/>
    </row>
    <row r="75" spans="1:17" ht="12.75">
      <c r="A75" s="19"/>
      <c r="B75" s="11"/>
      <c r="C75" s="11"/>
      <c r="D75" s="11"/>
      <c r="E75" s="11"/>
      <c r="F75" s="11"/>
      <c r="G75" s="11"/>
      <c r="H75" s="11"/>
      <c r="I75" s="11"/>
      <c r="J75" s="11"/>
      <c r="K75" s="11"/>
      <c r="L75" s="18"/>
      <c r="M75" s="11"/>
      <c r="N75" s="11"/>
      <c r="O75" s="11"/>
      <c r="P75" s="11"/>
      <c r="Q75" s="11"/>
    </row>
    <row r="76" spans="1:17" ht="12.75">
      <c r="A76" s="19"/>
      <c r="B76" s="11"/>
      <c r="C76" s="11"/>
      <c r="D76" s="11"/>
      <c r="E76" s="11"/>
      <c r="F76" s="11"/>
      <c r="G76" s="11"/>
      <c r="H76" s="11"/>
      <c r="I76" s="11"/>
      <c r="J76" s="11"/>
      <c r="K76" s="11"/>
      <c r="L76" s="18"/>
      <c r="M76" s="11"/>
      <c r="N76" s="11"/>
      <c r="O76" s="11"/>
      <c r="P76" s="11"/>
      <c r="Q76" s="11"/>
    </row>
    <row r="77" spans="1:17" ht="12.75">
      <c r="A77" s="19"/>
      <c r="B77" s="11"/>
      <c r="C77" s="11"/>
      <c r="D77" s="11"/>
      <c r="E77" s="11"/>
      <c r="F77" s="11"/>
      <c r="G77" s="11"/>
      <c r="H77" s="11"/>
      <c r="I77" s="11"/>
      <c r="J77" s="11"/>
      <c r="K77" s="11"/>
      <c r="L77" s="18"/>
      <c r="M77" s="11"/>
      <c r="N77" s="11"/>
      <c r="O77" s="11"/>
      <c r="P77" s="11"/>
      <c r="Q77" s="11"/>
    </row>
    <row r="78" spans="1:17" ht="12.75">
      <c r="A78" s="19"/>
      <c r="B78" s="11"/>
      <c r="C78" s="11"/>
      <c r="D78" s="11"/>
      <c r="E78" s="11"/>
      <c r="F78" s="11"/>
      <c r="G78" s="11"/>
      <c r="H78" s="11"/>
      <c r="I78" s="11"/>
      <c r="J78" s="11"/>
      <c r="K78" s="11"/>
      <c r="L78" s="18"/>
      <c r="M78" s="11"/>
      <c r="N78" s="11"/>
      <c r="O78" s="11"/>
      <c r="P78" s="11"/>
      <c r="Q78" s="11"/>
    </row>
    <row r="79" spans="1:17" ht="12.75">
      <c r="A79" s="19"/>
      <c r="B79" s="11"/>
      <c r="C79" s="11"/>
      <c r="D79" s="11"/>
      <c r="E79" s="11"/>
      <c r="F79" s="11"/>
      <c r="G79" s="11"/>
      <c r="H79" s="11"/>
      <c r="I79" s="11"/>
      <c r="J79" s="11"/>
      <c r="K79" s="11"/>
      <c r="L79" s="18"/>
      <c r="M79" s="11"/>
      <c r="N79" s="11"/>
      <c r="O79" s="11"/>
      <c r="P79" s="11"/>
      <c r="Q79" s="11"/>
    </row>
    <row r="80" spans="1:17" ht="12.75">
      <c r="A80" s="19"/>
      <c r="B80" s="11"/>
      <c r="C80" s="11"/>
      <c r="D80" s="11"/>
      <c r="E80" s="11"/>
      <c r="F80" s="11"/>
      <c r="G80" s="11"/>
      <c r="H80" s="11"/>
      <c r="I80" s="11"/>
      <c r="J80" s="11"/>
      <c r="K80" s="11"/>
      <c r="L80" s="18"/>
      <c r="M80" s="11"/>
      <c r="N80" s="11"/>
      <c r="O80" s="11"/>
      <c r="P80" s="11"/>
      <c r="Q80" s="11"/>
    </row>
    <row r="81" spans="1:17" ht="12.75">
      <c r="A81" s="19"/>
      <c r="B81" s="11"/>
      <c r="C81" s="11"/>
      <c r="D81" s="11"/>
      <c r="E81" s="11"/>
      <c r="F81" s="11"/>
      <c r="G81" s="11"/>
      <c r="H81" s="11"/>
      <c r="I81" s="11"/>
      <c r="J81" s="11"/>
      <c r="K81" s="11"/>
      <c r="L81" s="18"/>
      <c r="M81" s="11"/>
      <c r="N81" s="11"/>
      <c r="O81" s="11"/>
      <c r="P81" s="11"/>
      <c r="Q81" s="11"/>
    </row>
    <row r="82" spans="1:17" ht="12.75">
      <c r="A82" s="19"/>
      <c r="B82" s="11"/>
      <c r="C82" s="11"/>
      <c r="D82" s="11"/>
      <c r="E82" s="11"/>
      <c r="F82" s="11"/>
      <c r="G82" s="11"/>
      <c r="H82" s="11"/>
      <c r="I82" s="11"/>
      <c r="J82" s="11"/>
      <c r="K82" s="11"/>
      <c r="L82" s="18"/>
      <c r="M82" s="11"/>
      <c r="N82" s="11"/>
      <c r="O82" s="11"/>
      <c r="P82" s="11"/>
      <c r="Q82" s="11"/>
    </row>
    <row r="83" spans="1:17" ht="12.75">
      <c r="A83" s="19"/>
      <c r="B83" s="11"/>
      <c r="C83" s="11"/>
      <c r="D83" s="11"/>
      <c r="E83" s="11"/>
      <c r="F83" s="11"/>
      <c r="G83" s="11"/>
      <c r="H83" s="11"/>
      <c r="I83" s="11"/>
      <c r="J83" s="11"/>
      <c r="K83" s="11"/>
      <c r="L83" s="18"/>
      <c r="M83" s="11"/>
      <c r="N83" s="11"/>
      <c r="O83" s="11"/>
      <c r="P83" s="11"/>
      <c r="Q83" s="11"/>
    </row>
    <row r="84" spans="1:17" ht="12.75">
      <c r="A84" s="19"/>
      <c r="B84" s="11"/>
      <c r="C84" s="11"/>
      <c r="D84" s="11"/>
      <c r="E84" s="11"/>
      <c r="F84" s="11"/>
      <c r="G84" s="11"/>
      <c r="H84" s="11"/>
      <c r="I84" s="11"/>
      <c r="J84" s="11"/>
      <c r="K84" s="11"/>
      <c r="L84" s="18"/>
      <c r="M84" s="11"/>
      <c r="N84" s="11"/>
      <c r="O84" s="11"/>
      <c r="P84" s="11"/>
      <c r="Q84" s="11"/>
    </row>
    <row r="85" spans="1:17" ht="12.75">
      <c r="A85" s="19"/>
      <c r="B85" s="11"/>
      <c r="C85" s="11"/>
      <c r="D85" s="11"/>
      <c r="E85" s="11"/>
      <c r="F85" s="11"/>
      <c r="G85" s="11"/>
      <c r="H85" s="11"/>
      <c r="I85" s="11"/>
      <c r="J85" s="11"/>
      <c r="K85" s="11"/>
      <c r="L85" s="18"/>
      <c r="M85" s="11"/>
      <c r="N85" s="11"/>
      <c r="O85" s="11"/>
      <c r="P85" s="11"/>
      <c r="Q85" s="11"/>
    </row>
    <row r="86" spans="1:17" ht="12.75">
      <c r="A86" s="19"/>
      <c r="B86" s="11"/>
      <c r="C86" s="11"/>
      <c r="D86" s="11"/>
      <c r="E86" s="11"/>
      <c r="F86" s="11"/>
      <c r="G86" s="11"/>
      <c r="H86" s="11"/>
      <c r="I86" s="11"/>
      <c r="J86" s="11"/>
      <c r="K86" s="11"/>
      <c r="L86" s="18"/>
      <c r="M86" s="11"/>
      <c r="N86" s="11"/>
      <c r="O86" s="11"/>
      <c r="P86" s="11"/>
      <c r="Q86" s="11"/>
    </row>
    <row r="87" spans="1:17" ht="12.75">
      <c r="A87" s="19"/>
      <c r="B87" s="11"/>
      <c r="C87" s="11"/>
      <c r="D87" s="11"/>
      <c r="E87" s="11"/>
      <c r="F87" s="11"/>
      <c r="G87" s="11"/>
      <c r="H87" s="11"/>
      <c r="I87" s="11"/>
      <c r="J87" s="11"/>
      <c r="K87" s="11"/>
      <c r="L87" s="18"/>
      <c r="M87" s="11"/>
      <c r="N87" s="11"/>
      <c r="O87" s="11"/>
      <c r="P87" s="11"/>
      <c r="Q87" s="11"/>
    </row>
    <row r="88" spans="1:17" ht="12.75">
      <c r="A88" s="19"/>
      <c r="B88" s="11"/>
      <c r="C88" s="11"/>
      <c r="D88" s="11"/>
      <c r="E88" s="11"/>
      <c r="F88" s="11"/>
      <c r="G88" s="11"/>
      <c r="H88" s="11"/>
      <c r="I88" s="11"/>
      <c r="J88" s="11"/>
      <c r="K88" s="11"/>
      <c r="L88" s="18"/>
      <c r="M88" s="11"/>
      <c r="N88" s="11"/>
      <c r="O88" s="11"/>
      <c r="P88" s="11"/>
      <c r="Q88" s="11"/>
    </row>
    <row r="89" spans="1:17" ht="12.75">
      <c r="A89" s="19"/>
      <c r="B89" s="11"/>
      <c r="C89" s="11"/>
      <c r="D89" s="11"/>
      <c r="E89" s="11"/>
      <c r="F89" s="11"/>
      <c r="G89" s="11"/>
      <c r="H89" s="11"/>
      <c r="I89" s="11"/>
      <c r="J89" s="11"/>
      <c r="K89" s="11"/>
      <c r="L89" s="18"/>
      <c r="M89" s="11"/>
      <c r="N89" s="11"/>
      <c r="O89" s="11"/>
      <c r="P89" s="11"/>
      <c r="Q89" s="11"/>
    </row>
    <row r="90" spans="1:17" ht="12.75">
      <c r="A90" s="19"/>
      <c r="B90" s="11"/>
      <c r="C90" s="11"/>
      <c r="D90" s="11"/>
      <c r="E90" s="11"/>
      <c r="F90" s="11"/>
      <c r="G90" s="11"/>
      <c r="H90" s="11"/>
      <c r="I90" s="11"/>
      <c r="J90" s="11"/>
      <c r="K90" s="11"/>
      <c r="L90" s="18"/>
      <c r="M90" s="11"/>
      <c r="N90" s="11"/>
      <c r="O90" s="11"/>
      <c r="P90" s="11"/>
      <c r="Q90" s="11"/>
    </row>
    <row r="91" spans="1:17" ht="12.75">
      <c r="A91" s="19"/>
      <c r="B91" s="11"/>
      <c r="C91" s="11"/>
      <c r="D91" s="11"/>
      <c r="E91" s="11"/>
      <c r="F91" s="11"/>
      <c r="G91" s="11"/>
      <c r="H91" s="11"/>
      <c r="I91" s="11"/>
      <c r="J91" s="11"/>
      <c r="K91" s="11"/>
      <c r="L91" s="18"/>
      <c r="M91" s="11"/>
      <c r="N91" s="11"/>
      <c r="O91" s="11"/>
      <c r="P91" s="11"/>
      <c r="Q91" s="11"/>
    </row>
    <row r="92" spans="1:17" ht="12.75">
      <c r="A92" s="19"/>
      <c r="B92" s="11"/>
      <c r="C92" s="11"/>
      <c r="D92" s="11"/>
      <c r="E92" s="11"/>
      <c r="F92" s="11"/>
      <c r="G92" s="11"/>
      <c r="H92" s="11"/>
      <c r="I92" s="11"/>
      <c r="J92" s="11"/>
      <c r="K92" s="11"/>
      <c r="L92" s="18"/>
      <c r="M92" s="11"/>
      <c r="N92" s="11"/>
      <c r="O92" s="11"/>
      <c r="P92" s="11"/>
      <c r="Q92" s="11"/>
    </row>
    <row r="93" spans="1:17" ht="12.75">
      <c r="A93" s="19"/>
      <c r="B93" s="11"/>
      <c r="C93" s="11"/>
      <c r="D93" s="11"/>
      <c r="E93" s="11"/>
      <c r="F93" s="11"/>
      <c r="G93" s="11"/>
      <c r="H93" s="11"/>
      <c r="I93" s="11"/>
      <c r="J93" s="11"/>
      <c r="K93" s="11"/>
      <c r="L93" s="18"/>
      <c r="M93" s="11"/>
      <c r="N93" s="11"/>
      <c r="O93" s="11"/>
      <c r="P93" s="11"/>
      <c r="Q93" s="11"/>
    </row>
    <row r="94" spans="1:17" ht="12.75">
      <c r="A94" s="19"/>
      <c r="B94" s="11"/>
      <c r="C94" s="11"/>
      <c r="D94" s="11"/>
      <c r="E94" s="11"/>
      <c r="F94" s="11"/>
      <c r="G94" s="11"/>
      <c r="H94" s="11"/>
      <c r="I94" s="11"/>
      <c r="J94" s="11"/>
      <c r="K94" s="11"/>
      <c r="L94" s="18"/>
      <c r="M94" s="11"/>
      <c r="N94" s="11"/>
      <c r="O94" s="11"/>
      <c r="P94" s="11"/>
      <c r="Q94" s="11"/>
    </row>
    <row r="95" spans="1:17" ht="12.75">
      <c r="A95" s="19"/>
      <c r="B95" s="11"/>
      <c r="C95" s="11"/>
      <c r="D95" s="11"/>
      <c r="E95" s="11"/>
      <c r="F95" s="11"/>
      <c r="G95" s="11"/>
      <c r="H95" s="11"/>
      <c r="I95" s="11"/>
      <c r="J95" s="11"/>
      <c r="K95" s="11"/>
      <c r="L95" s="18"/>
      <c r="M95" s="11"/>
      <c r="N95" s="11"/>
      <c r="O95" s="11"/>
      <c r="P95" s="11"/>
      <c r="Q95" s="11"/>
    </row>
    <row r="96" spans="1:17" ht="12.75">
      <c r="A96" s="19"/>
      <c r="B96" s="11"/>
      <c r="C96" s="11"/>
      <c r="D96" s="11"/>
      <c r="E96" s="11"/>
      <c r="F96" s="11"/>
      <c r="G96" s="11"/>
      <c r="H96" s="11"/>
      <c r="I96" s="11"/>
      <c r="J96" s="11"/>
      <c r="K96" s="11"/>
      <c r="L96" s="18"/>
      <c r="M96" s="11"/>
      <c r="N96" s="11"/>
      <c r="O96" s="11"/>
      <c r="P96" s="11"/>
      <c r="Q96" s="11"/>
    </row>
    <row r="97" spans="1:17" ht="12.75">
      <c r="A97" s="19"/>
      <c r="B97" s="11"/>
      <c r="C97" s="11"/>
      <c r="D97" s="11"/>
      <c r="E97" s="11"/>
      <c r="F97" s="11"/>
      <c r="G97" s="11"/>
      <c r="H97" s="11"/>
      <c r="I97" s="11"/>
      <c r="J97" s="11"/>
      <c r="K97" s="11"/>
      <c r="L97" s="18"/>
      <c r="M97" s="11"/>
      <c r="N97" s="11"/>
      <c r="O97" s="11"/>
      <c r="P97" s="11"/>
      <c r="Q97" s="11"/>
    </row>
    <row r="98" spans="1:17" ht="12.75">
      <c r="A98" s="19"/>
      <c r="B98" s="11"/>
      <c r="C98" s="11"/>
      <c r="D98" s="11"/>
      <c r="E98" s="11"/>
      <c r="F98" s="11"/>
      <c r="G98" s="11"/>
      <c r="H98" s="11"/>
      <c r="I98" s="11"/>
      <c r="J98" s="11"/>
      <c r="K98" s="11"/>
      <c r="L98" s="18"/>
      <c r="M98" s="11"/>
      <c r="N98" s="11"/>
      <c r="O98" s="11"/>
      <c r="P98" s="11"/>
      <c r="Q98" s="11"/>
    </row>
    <row r="99" spans="1:17" ht="12.75">
      <c r="A99" s="19"/>
      <c r="B99" s="11"/>
      <c r="C99" s="11"/>
      <c r="D99" s="11"/>
      <c r="E99" s="11"/>
      <c r="F99" s="11"/>
      <c r="G99" s="11"/>
      <c r="H99" s="11"/>
      <c r="I99" s="11"/>
      <c r="J99" s="11"/>
      <c r="K99" s="11"/>
      <c r="L99" s="18"/>
      <c r="M99" s="11"/>
      <c r="N99" s="11"/>
      <c r="O99" s="11"/>
      <c r="P99" s="11"/>
      <c r="Q99" s="11"/>
    </row>
    <row r="100" spans="1:17" ht="12.75">
      <c r="A100" s="19"/>
      <c r="B100" s="11"/>
      <c r="C100" s="11"/>
      <c r="D100" s="11"/>
      <c r="E100" s="11"/>
      <c r="F100" s="11"/>
      <c r="G100" s="11"/>
      <c r="H100" s="11"/>
      <c r="I100" s="11"/>
      <c r="J100" s="11"/>
      <c r="K100" s="11"/>
      <c r="L100" s="18"/>
      <c r="M100" s="11"/>
      <c r="N100" s="11"/>
      <c r="O100" s="11"/>
      <c r="P100" s="11"/>
      <c r="Q100" s="11"/>
    </row>
    <row r="101" spans="1:17" ht="12.75">
      <c r="A101" s="19"/>
      <c r="B101" s="11"/>
      <c r="C101" s="11"/>
      <c r="D101" s="11"/>
      <c r="E101" s="11"/>
      <c r="F101" s="11"/>
      <c r="G101" s="11"/>
      <c r="H101" s="11"/>
      <c r="I101" s="11"/>
      <c r="J101" s="11"/>
      <c r="K101" s="11"/>
      <c r="L101" s="18"/>
      <c r="M101" s="11"/>
      <c r="N101" s="11"/>
      <c r="O101" s="11"/>
      <c r="P101" s="11"/>
      <c r="Q101" s="11"/>
    </row>
    <row r="102" spans="1:17" ht="12.75">
      <c r="A102" s="19"/>
      <c r="B102" s="11"/>
      <c r="C102" s="11"/>
      <c r="D102" s="11"/>
      <c r="E102" s="11"/>
      <c r="F102" s="11"/>
      <c r="G102" s="11"/>
      <c r="H102" s="11"/>
      <c r="I102" s="11"/>
      <c r="J102" s="11"/>
      <c r="K102" s="11"/>
      <c r="L102" s="18"/>
      <c r="M102" s="11"/>
      <c r="N102" s="11"/>
      <c r="O102" s="11"/>
      <c r="P102" s="11"/>
      <c r="Q102" s="11"/>
    </row>
    <row r="103" spans="1:17" ht="12.75">
      <c r="A103" s="19"/>
      <c r="B103" s="11"/>
      <c r="C103" s="11"/>
      <c r="D103" s="11"/>
      <c r="E103" s="11"/>
      <c r="F103" s="11"/>
      <c r="G103" s="11"/>
      <c r="H103" s="11"/>
      <c r="I103" s="11"/>
      <c r="J103" s="11"/>
      <c r="K103" s="11"/>
      <c r="L103" s="18"/>
      <c r="M103" s="11"/>
      <c r="N103" s="11"/>
      <c r="O103" s="11"/>
      <c r="P103" s="11"/>
      <c r="Q103" s="11"/>
    </row>
    <row r="104" spans="1:17" ht="12.75">
      <c r="A104" s="19"/>
      <c r="B104" s="11"/>
      <c r="C104" s="11"/>
      <c r="D104" s="11"/>
      <c r="E104" s="11"/>
      <c r="F104" s="11"/>
      <c r="G104" s="11"/>
      <c r="H104" s="11"/>
      <c r="I104" s="11"/>
      <c r="J104" s="11"/>
      <c r="K104" s="11"/>
      <c r="L104" s="18"/>
      <c r="M104" s="11"/>
      <c r="N104" s="11"/>
      <c r="O104" s="11"/>
      <c r="P104" s="11"/>
      <c r="Q104" s="11"/>
    </row>
    <row r="105" spans="1:17" ht="12.75">
      <c r="A105" s="19"/>
      <c r="B105" s="11"/>
      <c r="C105" s="11"/>
      <c r="D105" s="11"/>
      <c r="E105" s="11"/>
      <c r="F105" s="11"/>
      <c r="G105" s="11"/>
      <c r="H105" s="11"/>
      <c r="I105" s="11"/>
      <c r="J105" s="11"/>
      <c r="K105" s="11"/>
      <c r="L105" s="18"/>
      <c r="M105" s="11"/>
      <c r="N105" s="11"/>
      <c r="O105" s="11"/>
      <c r="P105" s="11"/>
      <c r="Q105" s="11"/>
    </row>
    <row r="106" spans="1:17" ht="12.75">
      <c r="A106" s="19"/>
      <c r="B106" s="11"/>
      <c r="C106" s="11"/>
      <c r="D106" s="11"/>
      <c r="E106" s="11"/>
      <c r="F106" s="11"/>
      <c r="G106" s="11"/>
      <c r="H106" s="11"/>
      <c r="I106" s="11"/>
      <c r="J106" s="11"/>
      <c r="K106" s="11"/>
      <c r="L106" s="18"/>
      <c r="M106" s="11"/>
      <c r="N106" s="11"/>
      <c r="O106" s="11"/>
      <c r="P106" s="11"/>
      <c r="Q106" s="11"/>
    </row>
    <row r="107" spans="1:17" ht="12.75">
      <c r="A107" s="19"/>
      <c r="B107" s="11"/>
      <c r="C107" s="11"/>
      <c r="D107" s="11"/>
      <c r="E107" s="11"/>
      <c r="F107" s="11"/>
      <c r="G107" s="11"/>
      <c r="H107" s="11"/>
      <c r="I107" s="11"/>
      <c r="J107" s="11"/>
      <c r="K107" s="11"/>
      <c r="L107" s="18"/>
      <c r="M107" s="11"/>
      <c r="N107" s="11"/>
      <c r="O107" s="11"/>
      <c r="P107" s="11"/>
      <c r="Q107" s="11"/>
    </row>
    <row r="108" spans="1:17" ht="12.75">
      <c r="A108" s="19"/>
      <c r="B108" s="11"/>
      <c r="C108" s="11"/>
      <c r="D108" s="11"/>
      <c r="E108" s="11"/>
      <c r="F108" s="11"/>
      <c r="G108" s="11"/>
      <c r="H108" s="11"/>
      <c r="I108" s="11"/>
      <c r="J108" s="11"/>
      <c r="K108" s="11"/>
      <c r="L108" s="18"/>
      <c r="M108" s="11"/>
      <c r="N108" s="11"/>
      <c r="O108" s="11"/>
      <c r="P108" s="11"/>
      <c r="Q108" s="11"/>
    </row>
    <row r="109" spans="1:17" ht="12.75">
      <c r="A109" s="19"/>
      <c r="B109" s="11"/>
      <c r="C109" s="11"/>
      <c r="D109" s="11"/>
      <c r="E109" s="11"/>
      <c r="F109" s="11"/>
      <c r="G109" s="11"/>
      <c r="H109" s="11"/>
      <c r="I109" s="11"/>
      <c r="J109" s="11"/>
      <c r="K109" s="11"/>
      <c r="L109" s="18"/>
      <c r="M109" s="11"/>
      <c r="N109" s="11"/>
      <c r="O109" s="11"/>
      <c r="P109" s="11"/>
      <c r="Q109" s="11"/>
    </row>
    <row r="110" spans="1:17" ht="12.75">
      <c r="A110" s="19"/>
      <c r="B110" s="11"/>
      <c r="C110" s="11"/>
      <c r="D110" s="11"/>
      <c r="E110" s="11"/>
      <c r="F110" s="11"/>
      <c r="G110" s="11"/>
      <c r="H110" s="11"/>
      <c r="I110" s="11"/>
      <c r="J110" s="11"/>
      <c r="K110" s="11"/>
      <c r="L110" s="18"/>
      <c r="M110" s="11"/>
      <c r="N110" s="11"/>
      <c r="O110" s="11"/>
      <c r="P110" s="11"/>
      <c r="Q110" s="11"/>
    </row>
    <row r="111" spans="1:17" ht="12.75">
      <c r="A111" s="19"/>
      <c r="B111" s="11"/>
      <c r="C111" s="11"/>
      <c r="D111" s="11"/>
      <c r="E111" s="11"/>
      <c r="F111" s="11"/>
      <c r="G111" s="11"/>
      <c r="H111" s="11"/>
      <c r="I111" s="11"/>
      <c r="J111" s="11"/>
      <c r="K111" s="11"/>
      <c r="L111" s="18"/>
      <c r="M111" s="11"/>
      <c r="N111" s="11"/>
      <c r="O111" s="11"/>
      <c r="P111" s="11"/>
      <c r="Q111" s="11"/>
    </row>
    <row r="112" spans="1:17" ht="12.75">
      <c r="A112" s="19"/>
      <c r="B112" s="11"/>
      <c r="C112" s="11"/>
      <c r="D112" s="11"/>
      <c r="E112" s="11"/>
      <c r="F112" s="11"/>
      <c r="G112" s="11"/>
      <c r="H112" s="11"/>
      <c r="I112" s="11"/>
      <c r="J112" s="11"/>
      <c r="K112" s="11"/>
      <c r="L112" s="18"/>
      <c r="M112" s="11"/>
      <c r="N112" s="11"/>
      <c r="O112" s="11"/>
      <c r="P112" s="11"/>
      <c r="Q112" s="11"/>
    </row>
    <row r="113" spans="1:17" ht="12.75">
      <c r="A113" s="19"/>
      <c r="B113" s="11"/>
      <c r="C113" s="11"/>
      <c r="D113" s="11"/>
      <c r="E113" s="11"/>
      <c r="F113" s="11"/>
      <c r="G113" s="11"/>
      <c r="H113" s="11"/>
      <c r="I113" s="11"/>
      <c r="J113" s="11"/>
      <c r="K113" s="11"/>
      <c r="L113" s="18"/>
      <c r="M113" s="11"/>
      <c r="N113" s="11"/>
      <c r="O113" s="11"/>
      <c r="P113" s="11"/>
      <c r="Q113" s="11"/>
    </row>
    <row r="114" spans="1:17" ht="12.75">
      <c r="A114" s="19"/>
      <c r="B114" s="11"/>
      <c r="C114" s="11"/>
      <c r="D114" s="11"/>
      <c r="E114" s="11"/>
      <c r="F114" s="11"/>
      <c r="G114" s="11"/>
      <c r="H114" s="11"/>
      <c r="I114" s="11"/>
      <c r="J114" s="11"/>
      <c r="K114" s="11"/>
      <c r="L114" s="18"/>
      <c r="M114" s="11"/>
      <c r="N114" s="11"/>
      <c r="O114" s="11"/>
      <c r="P114" s="11"/>
      <c r="Q114" s="11"/>
    </row>
    <row r="115" spans="1:17" ht="12.75">
      <c r="A115" s="19"/>
      <c r="B115" s="11"/>
      <c r="C115" s="11"/>
      <c r="D115" s="11"/>
      <c r="E115" s="11"/>
      <c r="F115" s="11"/>
      <c r="G115" s="11"/>
      <c r="H115" s="11"/>
      <c r="I115" s="11"/>
      <c r="J115" s="11"/>
      <c r="K115" s="11"/>
      <c r="L115" s="18"/>
      <c r="M115" s="11"/>
      <c r="N115" s="11"/>
      <c r="O115" s="11"/>
      <c r="P115" s="11"/>
      <c r="Q115" s="11"/>
    </row>
    <row r="116" spans="1:17" ht="12.75">
      <c r="A116" s="19"/>
      <c r="B116" s="11"/>
      <c r="C116" s="11"/>
      <c r="D116" s="11"/>
      <c r="E116" s="11"/>
      <c r="F116" s="11"/>
      <c r="G116" s="11"/>
      <c r="H116" s="11"/>
      <c r="I116" s="11"/>
      <c r="J116" s="11"/>
      <c r="K116" s="11"/>
      <c r="L116" s="18"/>
      <c r="M116" s="11"/>
      <c r="N116" s="11"/>
      <c r="O116" s="11"/>
      <c r="P116" s="11"/>
      <c r="Q116" s="11"/>
    </row>
    <row r="117" spans="1:17" ht="12.75">
      <c r="A117" s="19"/>
      <c r="B117" s="11"/>
      <c r="C117" s="11"/>
      <c r="D117" s="11"/>
      <c r="E117" s="11"/>
      <c r="F117" s="11"/>
      <c r="G117" s="11"/>
      <c r="H117" s="11"/>
      <c r="I117" s="11"/>
      <c r="J117" s="11"/>
      <c r="K117" s="11"/>
      <c r="L117" s="18"/>
      <c r="M117" s="11"/>
      <c r="N117" s="11"/>
      <c r="O117" s="11"/>
      <c r="P117" s="11"/>
      <c r="Q117" s="11"/>
    </row>
    <row r="118" spans="1:17" ht="12.75">
      <c r="A118" s="19"/>
      <c r="B118" s="11"/>
      <c r="C118" s="11"/>
      <c r="D118" s="11"/>
      <c r="E118" s="11"/>
      <c r="F118" s="11"/>
      <c r="G118" s="11"/>
      <c r="H118" s="11"/>
      <c r="I118" s="11"/>
      <c r="J118" s="11"/>
      <c r="K118" s="11"/>
      <c r="L118" s="18"/>
      <c r="M118" s="11"/>
      <c r="N118" s="11"/>
      <c r="O118" s="11"/>
      <c r="P118" s="11"/>
      <c r="Q118" s="11"/>
    </row>
    <row r="119" spans="1:17" ht="12.75">
      <c r="A119" s="19"/>
      <c r="B119" s="11"/>
      <c r="C119" s="11"/>
      <c r="D119" s="11"/>
      <c r="E119" s="11"/>
      <c r="F119" s="11"/>
      <c r="G119" s="11"/>
      <c r="H119" s="11"/>
      <c r="I119" s="11"/>
      <c r="J119" s="11"/>
      <c r="K119" s="11"/>
      <c r="L119" s="18"/>
      <c r="M119" s="11"/>
      <c r="N119" s="11"/>
      <c r="O119" s="11"/>
      <c r="P119" s="11"/>
      <c r="Q119" s="11"/>
    </row>
    <row r="120" spans="1:17" ht="12.75">
      <c r="A120" s="19"/>
      <c r="B120" s="11"/>
      <c r="C120" s="11"/>
      <c r="D120" s="11"/>
      <c r="E120" s="11"/>
      <c r="F120" s="11"/>
      <c r="G120" s="11"/>
      <c r="H120" s="11"/>
      <c r="I120" s="11"/>
      <c r="J120" s="11"/>
      <c r="K120" s="11"/>
      <c r="L120" s="18"/>
      <c r="M120" s="11"/>
      <c r="N120" s="11"/>
      <c r="O120" s="11"/>
      <c r="P120" s="11"/>
      <c r="Q120" s="11"/>
    </row>
    <row r="121" spans="1:17" ht="12.75">
      <c r="A121" s="19"/>
      <c r="B121" s="11"/>
      <c r="C121" s="11"/>
      <c r="D121" s="11"/>
      <c r="E121" s="11"/>
      <c r="F121" s="11"/>
      <c r="G121" s="11"/>
      <c r="H121" s="11"/>
      <c r="I121" s="11"/>
      <c r="J121" s="11"/>
      <c r="K121" s="11"/>
      <c r="L121" s="18"/>
      <c r="M121" s="11"/>
      <c r="N121" s="11"/>
      <c r="O121" s="11"/>
      <c r="P121" s="11"/>
      <c r="Q121" s="11"/>
    </row>
    <row r="122" spans="1:17" ht="12.75">
      <c r="A122" s="19"/>
      <c r="B122" s="11"/>
      <c r="C122" s="11"/>
      <c r="D122" s="11"/>
      <c r="E122" s="11"/>
      <c r="F122" s="11"/>
      <c r="G122" s="11"/>
      <c r="H122" s="11"/>
      <c r="I122" s="11"/>
      <c r="J122" s="11"/>
      <c r="K122" s="11"/>
      <c r="L122" s="18"/>
      <c r="M122" s="11"/>
      <c r="N122" s="11"/>
      <c r="O122" s="11"/>
      <c r="P122" s="11"/>
      <c r="Q122" s="11"/>
    </row>
    <row r="123" spans="1:17" ht="12.75">
      <c r="A123" s="19"/>
      <c r="B123" s="11"/>
      <c r="C123" s="11"/>
      <c r="D123" s="11"/>
      <c r="E123" s="11"/>
      <c r="F123" s="11"/>
      <c r="G123" s="11"/>
      <c r="H123" s="11"/>
      <c r="I123" s="11"/>
      <c r="J123" s="11"/>
      <c r="K123" s="11"/>
      <c r="L123" s="18"/>
      <c r="M123" s="11"/>
      <c r="N123" s="11"/>
      <c r="O123" s="11"/>
      <c r="P123" s="11"/>
      <c r="Q123" s="11"/>
    </row>
    <row r="124" spans="1:17" ht="12.75">
      <c r="A124" s="19"/>
      <c r="B124" s="11"/>
      <c r="C124" s="11"/>
      <c r="D124" s="11"/>
      <c r="E124" s="11"/>
      <c r="F124" s="11"/>
      <c r="G124" s="11"/>
      <c r="H124" s="11"/>
      <c r="I124" s="11"/>
      <c r="J124" s="11"/>
      <c r="K124" s="11"/>
      <c r="L124" s="18"/>
      <c r="M124" s="11"/>
      <c r="N124" s="11"/>
      <c r="O124" s="11"/>
      <c r="P124" s="11"/>
      <c r="Q124" s="11"/>
    </row>
    <row r="125" spans="1:17" ht="12.75">
      <c r="A125" s="19"/>
      <c r="B125" s="11"/>
      <c r="C125" s="11"/>
      <c r="D125" s="11"/>
      <c r="E125" s="11"/>
      <c r="F125" s="11"/>
      <c r="G125" s="11"/>
      <c r="H125" s="11"/>
      <c r="I125" s="11"/>
      <c r="J125" s="11"/>
      <c r="K125" s="11"/>
      <c r="L125" s="18"/>
      <c r="M125" s="11"/>
      <c r="N125" s="11"/>
      <c r="O125" s="11"/>
      <c r="P125" s="11"/>
      <c r="Q125" s="11"/>
    </row>
    <row r="126" spans="1:17" ht="12.75">
      <c r="A126" s="19"/>
      <c r="B126" s="11"/>
      <c r="C126" s="11"/>
      <c r="D126" s="11"/>
      <c r="E126" s="11"/>
      <c r="F126" s="11"/>
      <c r="G126" s="11"/>
      <c r="H126" s="11"/>
      <c r="I126" s="11"/>
      <c r="J126" s="11"/>
      <c r="K126" s="11"/>
      <c r="L126" s="18"/>
      <c r="M126" s="11"/>
      <c r="N126" s="11"/>
      <c r="O126" s="11"/>
      <c r="P126" s="11"/>
      <c r="Q126" s="11"/>
    </row>
    <row r="127" spans="1:17" ht="12.75">
      <c r="A127" s="19"/>
      <c r="B127" s="11"/>
      <c r="C127" s="11"/>
      <c r="D127" s="11"/>
      <c r="E127" s="11"/>
      <c r="F127" s="11"/>
      <c r="G127" s="11"/>
      <c r="H127" s="11"/>
      <c r="I127" s="11"/>
      <c r="J127" s="11"/>
      <c r="K127" s="11"/>
      <c r="L127" s="18"/>
      <c r="M127" s="11"/>
      <c r="N127" s="11"/>
      <c r="O127" s="11"/>
      <c r="P127" s="11"/>
      <c r="Q127" s="11"/>
    </row>
    <row r="128" spans="1:17" ht="12.75">
      <c r="A128" s="19"/>
      <c r="B128" s="11"/>
      <c r="C128" s="11"/>
      <c r="D128" s="11"/>
      <c r="E128" s="11"/>
      <c r="F128" s="11"/>
      <c r="G128" s="11"/>
      <c r="H128" s="11"/>
      <c r="I128" s="11"/>
      <c r="J128" s="11"/>
      <c r="K128" s="11"/>
      <c r="L128" s="18"/>
      <c r="M128" s="11"/>
      <c r="N128" s="11"/>
      <c r="O128" s="11"/>
      <c r="P128" s="11"/>
      <c r="Q128" s="11"/>
    </row>
    <row r="129" spans="1:17" ht="12.75">
      <c r="A129" s="19"/>
      <c r="B129" s="11"/>
      <c r="C129" s="11"/>
      <c r="D129" s="11"/>
      <c r="E129" s="11"/>
      <c r="F129" s="11"/>
      <c r="G129" s="11"/>
      <c r="H129" s="11"/>
      <c r="I129" s="11"/>
      <c r="J129" s="11"/>
      <c r="K129" s="11"/>
      <c r="L129" s="18"/>
      <c r="M129" s="11"/>
      <c r="N129" s="11"/>
      <c r="O129" s="11"/>
      <c r="P129" s="11"/>
      <c r="Q129" s="11"/>
    </row>
    <row r="130" spans="1:17" ht="12.75">
      <c r="A130" s="19"/>
      <c r="B130" s="11"/>
      <c r="C130" s="11"/>
      <c r="D130" s="11"/>
      <c r="E130" s="11"/>
      <c r="F130" s="11"/>
      <c r="G130" s="11"/>
      <c r="H130" s="11"/>
      <c r="I130" s="11"/>
      <c r="J130" s="11"/>
      <c r="K130" s="11"/>
      <c r="L130" s="18"/>
      <c r="M130" s="11"/>
      <c r="N130" s="11"/>
      <c r="O130" s="11"/>
      <c r="P130" s="11"/>
      <c r="Q130" s="11"/>
    </row>
    <row r="131" spans="1:17" ht="12.75">
      <c r="A131" s="19"/>
      <c r="B131" s="11"/>
      <c r="C131" s="11"/>
      <c r="D131" s="11"/>
      <c r="E131" s="11"/>
      <c r="F131" s="11"/>
      <c r="G131" s="11"/>
      <c r="H131" s="11"/>
      <c r="I131" s="11"/>
      <c r="J131" s="11"/>
      <c r="K131" s="11"/>
      <c r="L131" s="18"/>
      <c r="M131" s="11"/>
      <c r="N131" s="11"/>
      <c r="O131" s="11"/>
      <c r="P131" s="11"/>
      <c r="Q131" s="11"/>
    </row>
    <row r="132" spans="1:17" ht="12.75">
      <c r="A132" s="19"/>
      <c r="B132" s="11"/>
      <c r="C132" s="11"/>
      <c r="D132" s="11"/>
      <c r="E132" s="11"/>
      <c r="F132" s="11"/>
      <c r="G132" s="11"/>
      <c r="H132" s="11"/>
      <c r="I132" s="11"/>
      <c r="J132" s="11"/>
      <c r="K132" s="11"/>
      <c r="L132" s="18"/>
      <c r="M132" s="11"/>
      <c r="N132" s="11"/>
      <c r="O132" s="11"/>
      <c r="P132" s="11"/>
      <c r="Q132" s="11"/>
    </row>
    <row r="133" spans="1:17" ht="12.75">
      <c r="A133" s="19"/>
      <c r="B133" s="11"/>
      <c r="C133" s="11"/>
      <c r="D133" s="11"/>
      <c r="E133" s="11"/>
      <c r="F133" s="11"/>
      <c r="G133" s="11"/>
      <c r="H133" s="11"/>
      <c r="I133" s="11"/>
      <c r="J133" s="11"/>
      <c r="K133" s="11"/>
      <c r="L133" s="18"/>
      <c r="M133" s="11"/>
      <c r="N133" s="11"/>
      <c r="O133" s="11"/>
      <c r="P133" s="11"/>
      <c r="Q133" s="11"/>
    </row>
    <row r="134" spans="1:17" ht="12.75">
      <c r="A134" s="19"/>
      <c r="B134" s="11"/>
      <c r="C134" s="11"/>
      <c r="D134" s="11"/>
      <c r="E134" s="11"/>
      <c r="F134" s="11"/>
      <c r="G134" s="11"/>
      <c r="H134" s="11"/>
      <c r="I134" s="11"/>
      <c r="J134" s="11"/>
      <c r="K134" s="11"/>
      <c r="L134" s="18"/>
      <c r="M134" s="11"/>
      <c r="N134" s="11"/>
      <c r="O134" s="11"/>
      <c r="P134" s="11"/>
      <c r="Q134" s="11"/>
    </row>
    <row r="135" spans="1:17" ht="12.75">
      <c r="A135" s="19"/>
      <c r="B135" s="11"/>
      <c r="C135" s="11"/>
      <c r="D135" s="11"/>
      <c r="E135" s="11"/>
      <c r="F135" s="11"/>
      <c r="G135" s="11"/>
      <c r="H135" s="11"/>
      <c r="I135" s="11"/>
      <c r="J135" s="11"/>
      <c r="K135" s="11"/>
      <c r="L135" s="18"/>
      <c r="M135" s="11"/>
      <c r="N135" s="11"/>
      <c r="O135" s="11"/>
      <c r="P135" s="11"/>
      <c r="Q135" s="11"/>
    </row>
    <row r="136" spans="1:17" ht="12.75">
      <c r="A136" s="19"/>
      <c r="B136" s="11"/>
      <c r="C136" s="11"/>
      <c r="D136" s="11"/>
      <c r="E136" s="11"/>
      <c r="F136" s="11"/>
      <c r="G136" s="11"/>
      <c r="H136" s="11"/>
      <c r="I136" s="11"/>
      <c r="J136" s="11"/>
      <c r="K136" s="11"/>
      <c r="L136" s="18"/>
      <c r="M136" s="11"/>
      <c r="N136" s="11"/>
      <c r="O136" s="11"/>
      <c r="P136" s="11"/>
      <c r="Q136" s="11"/>
    </row>
    <row r="137" spans="1:17" ht="12.75">
      <c r="A137" s="19"/>
      <c r="B137" s="11"/>
      <c r="C137" s="11"/>
      <c r="D137" s="11"/>
      <c r="E137" s="11"/>
      <c r="F137" s="11"/>
      <c r="G137" s="11"/>
      <c r="H137" s="11"/>
      <c r="I137" s="11"/>
      <c r="J137" s="11"/>
      <c r="K137" s="11"/>
      <c r="L137" s="18"/>
      <c r="M137" s="11"/>
      <c r="N137" s="11"/>
      <c r="O137" s="11"/>
      <c r="P137" s="11"/>
      <c r="Q137" s="11"/>
    </row>
    <row r="138" spans="1:17" ht="12.75">
      <c r="A138" s="19"/>
      <c r="B138" s="11"/>
      <c r="C138" s="11"/>
      <c r="D138" s="11"/>
      <c r="E138" s="11"/>
      <c r="F138" s="11"/>
      <c r="G138" s="11"/>
      <c r="H138" s="11"/>
      <c r="I138" s="11"/>
      <c r="J138" s="11"/>
      <c r="K138" s="11"/>
      <c r="L138" s="18"/>
      <c r="M138" s="11"/>
      <c r="N138" s="11"/>
      <c r="O138" s="11"/>
      <c r="P138" s="11"/>
      <c r="Q138" s="11"/>
    </row>
    <row r="139" spans="1:17" ht="12.75">
      <c r="A139" s="19"/>
      <c r="B139" s="11"/>
      <c r="C139" s="11"/>
      <c r="D139" s="11"/>
      <c r="E139" s="11"/>
      <c r="F139" s="11"/>
      <c r="G139" s="11"/>
      <c r="H139" s="11"/>
      <c r="I139" s="11"/>
      <c r="J139" s="11"/>
      <c r="K139" s="11"/>
      <c r="L139" s="18"/>
      <c r="M139" s="11"/>
      <c r="N139" s="11"/>
      <c r="O139" s="11"/>
      <c r="P139" s="11"/>
      <c r="Q139" s="11"/>
    </row>
    <row r="140" spans="1:17" ht="12.75">
      <c r="A140" s="19"/>
      <c r="B140" s="11"/>
      <c r="C140" s="11"/>
      <c r="D140" s="11"/>
      <c r="E140" s="11"/>
      <c r="F140" s="11"/>
      <c r="G140" s="11"/>
      <c r="H140" s="11"/>
      <c r="I140" s="11"/>
      <c r="J140" s="11"/>
      <c r="K140" s="11"/>
      <c r="L140" s="18"/>
      <c r="M140" s="11"/>
      <c r="N140" s="11"/>
      <c r="O140" s="11"/>
      <c r="P140" s="11"/>
      <c r="Q140" s="11"/>
    </row>
    <row r="141" spans="1:17" ht="12.75">
      <c r="A141" s="19"/>
      <c r="B141" s="11"/>
      <c r="C141" s="11"/>
      <c r="D141" s="11"/>
      <c r="E141" s="11"/>
      <c r="F141" s="11"/>
      <c r="G141" s="11"/>
      <c r="H141" s="11"/>
      <c r="I141" s="11"/>
      <c r="J141" s="11"/>
      <c r="K141" s="11"/>
      <c r="L141" s="18"/>
      <c r="M141" s="11"/>
      <c r="N141" s="11"/>
      <c r="O141" s="11"/>
      <c r="P141" s="11"/>
      <c r="Q141" s="11"/>
    </row>
    <row r="142" spans="1:17" ht="12.75">
      <c r="A142" s="19"/>
      <c r="B142" s="11"/>
      <c r="C142" s="11"/>
      <c r="D142" s="11"/>
      <c r="E142" s="11"/>
      <c r="F142" s="11"/>
      <c r="G142" s="11"/>
      <c r="L142" s="18"/>
      <c r="M142" s="11"/>
      <c r="N142" s="11"/>
      <c r="O142" s="11"/>
      <c r="P142" s="11"/>
      <c r="Q142" s="11"/>
    </row>
  </sheetData>
  <sheetProtection password="CD74" sheet="1" objects="1" scenarios="1"/>
  <mergeCells count="8">
    <mergeCell ref="A6:F6"/>
    <mergeCell ref="A53:F53"/>
    <mergeCell ref="A54:F54"/>
    <mergeCell ref="A28:F28"/>
    <mergeCell ref="A56:F56"/>
    <mergeCell ref="A16:F16"/>
    <mergeCell ref="A40:F40"/>
    <mergeCell ref="A55:F55"/>
  </mergeCells>
  <printOptions/>
  <pageMargins left="0.75" right="0.75" top="1" bottom="1" header="0.5" footer="0.5"/>
  <pageSetup fitToHeight="1" fitToWidth="1"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V139"/>
  <sheetViews>
    <sheetView showGridLines="0" workbookViewId="0" topLeftCell="A1">
      <selection activeCell="A40" sqref="A40:F40"/>
    </sheetView>
  </sheetViews>
  <sheetFormatPr defaultColWidth="9.140625" defaultRowHeight="12.75"/>
  <cols>
    <col min="1" max="1" width="25.28125" style="21" customWidth="1"/>
    <col min="2" max="7" width="12.7109375" style="0" customWidth="1"/>
    <col min="8" max="11" width="8.28125" style="0" hidden="1" customWidth="1"/>
    <col min="12" max="12" width="7.00390625" style="1" hidden="1" customWidth="1"/>
    <col min="13" max="14" width="7.00390625" style="0" hidden="1" customWidth="1"/>
    <col min="15" max="15" width="12.7109375" style="0" hidden="1" customWidth="1"/>
    <col min="16" max="17" width="0" style="0" hidden="1" customWidth="1"/>
    <col min="18" max="18" width="9.28125" style="0" bestFit="1" customWidth="1"/>
    <col min="19" max="19" width="9.421875" style="0" bestFit="1" customWidth="1"/>
    <col min="20" max="21" width="9.28125" style="0" bestFit="1" customWidth="1"/>
    <col min="22" max="22" width="11.28125" style="0" bestFit="1" customWidth="1"/>
  </cols>
  <sheetData>
    <row r="1" spans="1:17" ht="12.75">
      <c r="A1" s="22"/>
      <c r="B1" s="8"/>
      <c r="C1" s="8"/>
      <c r="D1" s="8"/>
      <c r="E1" s="8"/>
      <c r="F1" s="8"/>
      <c r="G1" s="8"/>
      <c r="H1" s="8"/>
      <c r="I1" s="8"/>
      <c r="J1" s="8"/>
      <c r="K1" s="8"/>
      <c r="L1" s="38"/>
      <c r="M1" s="8"/>
      <c r="N1" s="8"/>
      <c r="O1" s="8"/>
      <c r="P1" s="8"/>
      <c r="Q1" s="8"/>
    </row>
    <row r="2" spans="1:17" ht="12.75">
      <c r="A2" s="22"/>
      <c r="B2" s="8"/>
      <c r="C2" s="8"/>
      <c r="D2" s="8"/>
      <c r="E2" s="8"/>
      <c r="F2" s="8"/>
      <c r="G2" s="8"/>
      <c r="H2" s="8"/>
      <c r="I2" s="8"/>
      <c r="J2" s="8"/>
      <c r="K2" s="8"/>
      <c r="L2" s="38"/>
      <c r="M2" s="8"/>
      <c r="N2" s="8"/>
      <c r="O2" s="8"/>
      <c r="P2" s="8"/>
      <c r="Q2" s="8"/>
    </row>
    <row r="3" spans="1:17" ht="12.75">
      <c r="A3" s="22"/>
      <c r="B3" s="8"/>
      <c r="C3" s="8"/>
      <c r="D3" s="8"/>
      <c r="E3" s="8"/>
      <c r="F3" s="8"/>
      <c r="G3" s="8"/>
      <c r="H3" s="8"/>
      <c r="I3" s="8"/>
      <c r="J3" s="8"/>
      <c r="K3" s="8"/>
      <c r="L3" s="38"/>
      <c r="M3" s="8"/>
      <c r="N3" s="8"/>
      <c r="O3" s="8"/>
      <c r="P3" s="8"/>
      <c r="Q3" s="8"/>
    </row>
    <row r="4" spans="1:17" ht="12.75">
      <c r="A4" s="22"/>
      <c r="B4" s="8"/>
      <c r="C4" s="8"/>
      <c r="D4" s="8"/>
      <c r="E4" s="8"/>
      <c r="F4" s="8"/>
      <c r="G4" s="8"/>
      <c r="H4" s="8"/>
      <c r="I4" s="8"/>
      <c r="J4" s="8"/>
      <c r="K4" s="8"/>
      <c r="L4" s="38"/>
      <c r="M4" s="8"/>
      <c r="N4" s="8"/>
      <c r="O4" s="8"/>
      <c r="P4" s="8"/>
      <c r="Q4" s="8"/>
    </row>
    <row r="5" spans="1:17" ht="72" customHeight="1">
      <c r="A5" s="22"/>
      <c r="B5" s="8"/>
      <c r="C5" s="8"/>
      <c r="D5" s="8"/>
      <c r="E5" s="8"/>
      <c r="F5" s="8"/>
      <c r="G5" s="8"/>
      <c r="H5" s="8"/>
      <c r="I5" s="8"/>
      <c r="J5" s="8"/>
      <c r="K5" s="8"/>
      <c r="L5" s="38"/>
      <c r="M5" s="8"/>
      <c r="N5" s="8"/>
      <c r="O5" s="8"/>
      <c r="P5" s="8"/>
      <c r="Q5" s="8"/>
    </row>
    <row r="6" spans="1:17" ht="30" customHeight="1">
      <c r="A6" s="200" t="s">
        <v>31</v>
      </c>
      <c r="B6" s="200"/>
      <c r="C6" s="200"/>
      <c r="D6" s="200"/>
      <c r="E6" s="200"/>
      <c r="F6" s="200"/>
      <c r="G6" s="8"/>
      <c r="H6" s="8"/>
      <c r="I6" s="8"/>
      <c r="J6" s="8"/>
      <c r="K6" s="8"/>
      <c r="L6" s="38"/>
      <c r="M6" s="8"/>
      <c r="N6" s="8"/>
      <c r="O6" s="152"/>
      <c r="P6" s="152"/>
      <c r="Q6" s="152"/>
    </row>
    <row r="7" spans="1:17" ht="15" customHeight="1" hidden="1">
      <c r="A7" s="22"/>
      <c r="B7" s="8"/>
      <c r="C7" s="8"/>
      <c r="D7" s="8"/>
      <c r="E7" s="8"/>
      <c r="F7" s="8"/>
      <c r="G7" s="8"/>
      <c r="H7" s="8"/>
      <c r="I7" s="8"/>
      <c r="J7" s="8"/>
      <c r="K7" s="8"/>
      <c r="L7" s="38"/>
      <c r="M7" s="8"/>
      <c r="N7" s="8"/>
      <c r="O7" s="153"/>
      <c r="P7" s="152"/>
      <c r="Q7" s="152"/>
    </row>
    <row r="8" spans="1:17" ht="15" customHeight="1" hidden="1">
      <c r="A8" s="22" t="s">
        <v>120</v>
      </c>
      <c r="B8" s="8"/>
      <c r="C8" s="8"/>
      <c r="D8" s="8"/>
      <c r="E8" s="8">
        <v>4999</v>
      </c>
      <c r="F8" s="8">
        <v>15000</v>
      </c>
      <c r="G8" s="8"/>
      <c r="H8" s="8"/>
      <c r="I8" s="8"/>
      <c r="J8" s="8"/>
      <c r="K8" s="8"/>
      <c r="L8" s="38"/>
      <c r="M8" s="8"/>
      <c r="N8" s="8"/>
      <c r="O8" s="153"/>
      <c r="P8" s="152"/>
      <c r="Q8" s="152"/>
    </row>
    <row r="9" spans="1:17" ht="15" customHeight="1" hidden="1">
      <c r="A9" s="22" t="s">
        <v>28</v>
      </c>
      <c r="B9" s="8"/>
      <c r="C9" s="8"/>
      <c r="D9" s="8"/>
      <c r="E9" s="8">
        <v>15001</v>
      </c>
      <c r="F9" s="8">
        <v>25000</v>
      </c>
      <c r="G9" s="8"/>
      <c r="H9" s="8"/>
      <c r="I9" s="8"/>
      <c r="J9" s="8"/>
      <c r="K9" s="8"/>
      <c r="L9" s="38"/>
      <c r="M9" s="8"/>
      <c r="N9" s="8"/>
      <c r="O9" s="153"/>
      <c r="P9" s="152"/>
      <c r="Q9" s="152"/>
    </row>
    <row r="10" spans="1:17" ht="15" customHeight="1" hidden="1">
      <c r="A10" s="22" t="s">
        <v>29</v>
      </c>
      <c r="B10" s="8"/>
      <c r="C10" s="8"/>
      <c r="D10" s="8"/>
      <c r="E10" s="8">
        <v>25001</v>
      </c>
      <c r="F10" s="8">
        <v>50000</v>
      </c>
      <c r="G10" s="8"/>
      <c r="H10" s="8"/>
      <c r="I10" s="8"/>
      <c r="J10" s="8"/>
      <c r="K10" s="8"/>
      <c r="L10" s="38"/>
      <c r="M10" s="8"/>
      <c r="N10" s="8"/>
      <c r="O10" s="153"/>
      <c r="P10" s="152"/>
      <c r="Q10" s="152"/>
    </row>
    <row r="11" spans="1:17" ht="15" customHeight="1" hidden="1">
      <c r="A11" s="22" t="s">
        <v>30</v>
      </c>
      <c r="B11" s="8"/>
      <c r="C11" s="8"/>
      <c r="D11" s="8"/>
      <c r="E11" s="8">
        <v>50001</v>
      </c>
      <c r="F11" s="8">
        <v>75000</v>
      </c>
      <c r="G11" s="8"/>
      <c r="H11" s="8"/>
      <c r="I11" s="8"/>
      <c r="J11" s="8"/>
      <c r="K11" s="8"/>
      <c r="L11" s="38"/>
      <c r="M11" s="8"/>
      <c r="N11" s="8"/>
      <c r="O11" s="154"/>
      <c r="P11" s="152"/>
      <c r="Q11" s="152"/>
    </row>
    <row r="12" spans="1:17" ht="15" customHeight="1" hidden="1">
      <c r="A12" s="22" t="s">
        <v>121</v>
      </c>
      <c r="B12" s="8"/>
      <c r="C12" s="8"/>
      <c r="D12" s="8"/>
      <c r="E12" s="8">
        <v>75001</v>
      </c>
      <c r="F12" s="8">
        <v>150000</v>
      </c>
      <c r="G12" s="8"/>
      <c r="H12" s="8"/>
      <c r="I12" s="8"/>
      <c r="J12" s="8"/>
      <c r="K12" s="8"/>
      <c r="L12" s="38"/>
      <c r="M12" s="8"/>
      <c r="N12" s="8"/>
      <c r="O12" s="152"/>
      <c r="P12" s="152"/>
      <c r="Q12" s="152"/>
    </row>
    <row r="13" spans="1:17" ht="15" customHeight="1" hidden="1">
      <c r="A13" s="22"/>
      <c r="B13" s="8"/>
      <c r="C13" s="8"/>
      <c r="D13" s="8"/>
      <c r="E13" s="8"/>
      <c r="F13" s="8"/>
      <c r="G13" s="8"/>
      <c r="H13" s="8"/>
      <c r="I13" s="8"/>
      <c r="J13" s="8"/>
      <c r="K13" s="8"/>
      <c r="L13" s="38"/>
      <c r="M13" s="8"/>
      <c r="N13" s="8"/>
      <c r="O13" s="152"/>
      <c r="P13" s="152"/>
      <c r="Q13" s="152"/>
    </row>
    <row r="14" spans="1:17" ht="15" customHeight="1" hidden="1">
      <c r="A14" s="22"/>
      <c r="B14" s="8"/>
      <c r="C14" s="8"/>
      <c r="D14" s="8"/>
      <c r="E14" s="8"/>
      <c r="F14" s="8"/>
      <c r="G14" s="8"/>
      <c r="H14" s="8"/>
      <c r="I14" s="8"/>
      <c r="J14" s="8"/>
      <c r="K14" s="8"/>
      <c r="L14" s="38">
        <f>'Input Quote Info'!B13</f>
        <v>10000</v>
      </c>
      <c r="M14" s="8"/>
      <c r="N14" s="8"/>
      <c r="O14" s="8"/>
      <c r="P14" s="8"/>
      <c r="Q14" s="8"/>
    </row>
    <row r="15" spans="1:17" ht="19.5" customHeight="1">
      <c r="A15" s="22"/>
      <c r="B15" s="8"/>
      <c r="C15" s="8"/>
      <c r="D15" s="8"/>
      <c r="E15" s="8"/>
      <c r="F15" s="8"/>
      <c r="G15" s="8"/>
      <c r="H15" s="8"/>
      <c r="I15" s="8"/>
      <c r="J15" s="8"/>
      <c r="K15" s="8"/>
      <c r="L15" s="38"/>
      <c r="M15" s="8"/>
      <c r="N15" s="8"/>
      <c r="O15" s="8"/>
      <c r="P15" s="8"/>
      <c r="Q15" s="8"/>
    </row>
    <row r="16" spans="1:17" ht="19.5" hidden="1">
      <c r="A16" s="205" t="s">
        <v>22</v>
      </c>
      <c r="B16" s="206"/>
      <c r="C16" s="206"/>
      <c r="D16" s="206"/>
      <c r="E16" s="206"/>
      <c r="F16" s="207"/>
      <c r="G16" s="8"/>
      <c r="H16" s="8"/>
      <c r="I16" s="8"/>
      <c r="J16" s="8"/>
      <c r="K16" s="8"/>
      <c r="L16" s="38" t="b">
        <f>AND('Input Quote Info'!B$20=0,L$13=0)</f>
        <v>0</v>
      </c>
      <c r="M16" s="39">
        <v>0</v>
      </c>
      <c r="N16" s="40">
        <f>IF(L26&lt;&gt;"FALSE",L26,(IF(L38&lt;&gt;"FALSE",L38,(IF(L50&lt;&gt;"FALSE",L50,"ERROR")))))</f>
        <v>0.024322</v>
      </c>
      <c r="O16" s="8"/>
      <c r="P16" s="8"/>
      <c r="Q16" s="8"/>
    </row>
    <row r="17" spans="1:17" ht="15" hidden="1">
      <c r="A17" s="33" t="s">
        <v>79</v>
      </c>
      <c r="B17" s="34"/>
      <c r="C17" s="34">
        <v>24</v>
      </c>
      <c r="D17" s="34">
        <v>36</v>
      </c>
      <c r="E17" s="34">
        <v>48</v>
      </c>
      <c r="F17" s="35">
        <v>60</v>
      </c>
      <c r="G17" s="8"/>
      <c r="H17" s="101">
        <v>24</v>
      </c>
      <c r="I17" s="101">
        <v>36</v>
      </c>
      <c r="J17" s="101">
        <v>48</v>
      </c>
      <c r="K17" s="101">
        <v>60</v>
      </c>
      <c r="L17" s="38">
        <f>'Input Quote Info'!B19</f>
        <v>60</v>
      </c>
      <c r="M17" s="8"/>
      <c r="N17" s="8"/>
      <c r="O17" s="8"/>
      <c r="P17" s="8"/>
      <c r="Q17" s="8"/>
    </row>
    <row r="18" spans="1:17" ht="15" hidden="1">
      <c r="A18" s="41">
        <f>A7</f>
        <v>0</v>
      </c>
      <c r="B18" s="102">
        <v>0</v>
      </c>
      <c r="C18" s="42">
        <v>0.04271</v>
      </c>
      <c r="D18" s="42">
        <v>0.03095</v>
      </c>
      <c r="E18" s="42">
        <v>0.02553</v>
      </c>
      <c r="F18" s="43">
        <v>0.02265</v>
      </c>
      <c r="G18" s="8"/>
      <c r="H18" s="46">
        <f>ROUND(VLOOKUP('Input Quote Info'!$B$13,$B17:$F25,2),5)</f>
        <v>0.04875</v>
      </c>
      <c r="I18" s="46">
        <f>ROUND(VLOOKUP('Input Quote Info'!$B$13,$B17:$F25,3),5)</f>
        <v>0.0341</v>
      </c>
      <c r="J18" s="46">
        <f>ROUND(VLOOKUP('Input Quote Info'!$B$13,$B17:$F25,4),5)</f>
        <v>0.02678</v>
      </c>
      <c r="K18" s="46">
        <f>ROUND(VLOOKUP('Input Quote Info'!$B$13,$B17:$F25,5),5)</f>
        <v>0.0222</v>
      </c>
      <c r="L18" s="44">
        <f aca="true" t="shared" si="0" ref="L18:L25">IF(L$17=24,C18,(IF(L$17=36,D18,(IF(L$17=48,E18,(IF(L$17=60,F18,"ERROR")))))))</f>
        <v>0.02265</v>
      </c>
      <c r="M18" s="36" t="b">
        <f>AND(L$14&gt;=1500,L$14&lt;=F7)</f>
        <v>0</v>
      </c>
      <c r="N18" s="8" t="b">
        <f>AND(L$16,M18)</f>
        <v>0</v>
      </c>
      <c r="O18" s="8"/>
      <c r="P18" s="8"/>
      <c r="Q18" s="8"/>
    </row>
    <row r="19" spans="1:17" ht="15" hidden="1">
      <c r="A19" s="45" t="str">
        <f aca="true" t="shared" si="1" ref="A19:A25">A8</f>
        <v>$4,999 - $15,000</v>
      </c>
      <c r="B19" s="103">
        <v>5001</v>
      </c>
      <c r="C19" s="149" t="s">
        <v>104</v>
      </c>
      <c r="D19" s="149" t="s">
        <v>105</v>
      </c>
      <c r="E19" s="149" t="s">
        <v>106</v>
      </c>
      <c r="F19" s="149" t="s">
        <v>107</v>
      </c>
      <c r="G19" s="8"/>
      <c r="H19" s="8"/>
      <c r="I19" s="8"/>
      <c r="J19" s="8"/>
      <c r="K19" s="8"/>
      <c r="L19" s="44" t="str">
        <f t="shared" si="0"/>
        <v>.02220</v>
      </c>
      <c r="M19" s="36" t="b">
        <f aca="true" t="shared" si="2" ref="M19:M24">AND(L$14&gt;=E8,L$14&lt;=F8)</f>
        <v>1</v>
      </c>
      <c r="N19" s="8" t="b">
        <f aca="true" t="shared" si="3" ref="N19:N25">AND(L$16,M19)</f>
        <v>0</v>
      </c>
      <c r="O19" s="8"/>
      <c r="P19" s="8"/>
      <c r="Q19" s="8"/>
    </row>
    <row r="20" spans="1:17" ht="15" hidden="1">
      <c r="A20" s="45" t="str">
        <f t="shared" si="1"/>
        <v>$15,001 - $25,000</v>
      </c>
      <c r="B20" s="103">
        <v>15001</v>
      </c>
      <c r="C20" s="149" t="s">
        <v>108</v>
      </c>
      <c r="D20" s="149" t="s">
        <v>109</v>
      </c>
      <c r="E20" s="149" t="s">
        <v>110</v>
      </c>
      <c r="F20" s="149" t="s">
        <v>111</v>
      </c>
      <c r="G20" s="8"/>
      <c r="H20" s="8"/>
      <c r="I20" s="8"/>
      <c r="J20" s="8"/>
      <c r="K20" s="8"/>
      <c r="L20" s="44" t="str">
        <f t="shared" si="0"/>
        <v>.02190</v>
      </c>
      <c r="M20" s="36" t="b">
        <f t="shared" si="2"/>
        <v>0</v>
      </c>
      <c r="N20" s="8" t="b">
        <f t="shared" si="3"/>
        <v>0</v>
      </c>
      <c r="O20" s="8"/>
      <c r="P20" s="8"/>
      <c r="Q20" s="8"/>
    </row>
    <row r="21" spans="1:17" ht="15" hidden="1">
      <c r="A21" s="45" t="str">
        <f t="shared" si="1"/>
        <v>$25,001 - $50,000</v>
      </c>
      <c r="B21" s="103">
        <v>25001</v>
      </c>
      <c r="C21" s="149" t="s">
        <v>112</v>
      </c>
      <c r="D21" s="149" t="s">
        <v>113</v>
      </c>
      <c r="E21" s="149" t="s">
        <v>114</v>
      </c>
      <c r="F21" s="149" t="s">
        <v>115</v>
      </c>
      <c r="G21" s="8"/>
      <c r="H21" s="8"/>
      <c r="I21" s="8"/>
      <c r="J21" s="8"/>
      <c r="K21" s="8"/>
      <c r="L21" s="44" t="str">
        <f t="shared" si="0"/>
        <v>.02175</v>
      </c>
      <c r="M21" s="36" t="b">
        <f t="shared" si="2"/>
        <v>0</v>
      </c>
      <c r="N21" s="8" t="b">
        <f t="shared" si="3"/>
        <v>0</v>
      </c>
      <c r="O21" s="8"/>
      <c r="P21" s="8"/>
      <c r="Q21" s="8"/>
    </row>
    <row r="22" spans="1:17" ht="15" hidden="1">
      <c r="A22" s="45" t="str">
        <f t="shared" si="1"/>
        <v>$50,001 - $75,000</v>
      </c>
      <c r="B22" s="103">
        <v>50001</v>
      </c>
      <c r="C22" s="150" t="s">
        <v>116</v>
      </c>
      <c r="D22" s="150" t="s">
        <v>117</v>
      </c>
      <c r="E22" s="150" t="s">
        <v>118</v>
      </c>
      <c r="F22" s="150" t="s">
        <v>119</v>
      </c>
      <c r="G22" s="8"/>
      <c r="H22" s="8"/>
      <c r="I22" s="8"/>
      <c r="J22" s="8"/>
      <c r="K22" s="8"/>
      <c r="L22" s="44" t="str">
        <f t="shared" si="0"/>
        <v>.02170</v>
      </c>
      <c r="M22" s="36" t="b">
        <f t="shared" si="2"/>
        <v>0</v>
      </c>
      <c r="N22" s="8" t="b">
        <f t="shared" si="3"/>
        <v>0</v>
      </c>
      <c r="O22" s="8"/>
      <c r="P22" s="8"/>
      <c r="Q22" s="8"/>
    </row>
    <row r="23" spans="1:17" ht="15" hidden="1">
      <c r="A23" s="45" t="str">
        <f t="shared" si="1"/>
        <v>$75,001 - $150,000</v>
      </c>
      <c r="B23" s="103">
        <v>75001</v>
      </c>
      <c r="C23" s="151">
        <v>0.04767</v>
      </c>
      <c r="D23" s="151">
        <v>0.03294</v>
      </c>
      <c r="E23" s="151">
        <v>0.02562</v>
      </c>
      <c r="F23" s="151">
        <v>0.02126</v>
      </c>
      <c r="G23" s="8"/>
      <c r="H23" s="8"/>
      <c r="I23" s="8"/>
      <c r="J23" s="8"/>
      <c r="K23" s="8"/>
      <c r="L23" s="44">
        <f t="shared" si="0"/>
        <v>0.02126</v>
      </c>
      <c r="M23" s="36" t="b">
        <f t="shared" si="2"/>
        <v>0</v>
      </c>
      <c r="N23" s="8" t="b">
        <f t="shared" si="3"/>
        <v>0</v>
      </c>
      <c r="O23" s="8"/>
      <c r="P23" s="8"/>
      <c r="Q23" s="8"/>
    </row>
    <row r="24" spans="1:17" ht="15" hidden="1">
      <c r="A24" s="45">
        <f t="shared" si="1"/>
        <v>0</v>
      </c>
      <c r="B24" s="103">
        <v>125001</v>
      </c>
      <c r="C24" s="46">
        <v>0.03795</v>
      </c>
      <c r="D24" s="46">
        <v>0.02665</v>
      </c>
      <c r="E24" s="46">
        <v>0.02146</v>
      </c>
      <c r="F24" s="47">
        <v>0.01871</v>
      </c>
      <c r="G24" s="8"/>
      <c r="H24" s="8"/>
      <c r="I24" s="8"/>
      <c r="J24" s="8"/>
      <c r="K24" s="8"/>
      <c r="L24" s="44">
        <f t="shared" si="0"/>
        <v>0.01871</v>
      </c>
      <c r="M24" s="36" t="b">
        <f t="shared" si="2"/>
        <v>0</v>
      </c>
      <c r="N24" s="8" t="b">
        <f t="shared" si="3"/>
        <v>0</v>
      </c>
      <c r="O24" s="8"/>
      <c r="P24" s="8"/>
      <c r="Q24" s="8"/>
    </row>
    <row r="25" spans="1:17" ht="15" hidden="1">
      <c r="A25" s="48">
        <f t="shared" si="1"/>
        <v>0</v>
      </c>
      <c r="B25" s="104">
        <v>175001</v>
      </c>
      <c r="C25" s="49">
        <v>0.03788</v>
      </c>
      <c r="D25" s="49">
        <v>0.02659</v>
      </c>
      <c r="E25" s="49">
        <v>0.0214</v>
      </c>
      <c r="F25" s="50">
        <v>0.01866</v>
      </c>
      <c r="G25" s="8"/>
      <c r="H25" s="8"/>
      <c r="I25" s="8"/>
      <c r="J25" s="8"/>
      <c r="K25" s="8"/>
      <c r="L25" s="44">
        <f t="shared" si="0"/>
        <v>0.01866</v>
      </c>
      <c r="M25" s="36" t="b">
        <f>AND(L$14&gt;=E14,L$14&gt;=E14)</f>
        <v>1</v>
      </c>
      <c r="N25" s="8" t="b">
        <f t="shared" si="3"/>
        <v>0</v>
      </c>
      <c r="O25" s="8"/>
      <c r="P25" s="8"/>
      <c r="Q25" s="8"/>
    </row>
    <row r="26" spans="1:17" ht="12.75" hidden="1">
      <c r="A26" s="22"/>
      <c r="B26" s="22"/>
      <c r="C26" s="20"/>
      <c r="D26" s="20"/>
      <c r="E26" s="20"/>
      <c r="F26" s="20"/>
      <c r="G26" s="8"/>
      <c r="H26" s="8"/>
      <c r="I26" s="8"/>
      <c r="J26" s="8"/>
      <c r="K26" s="8"/>
      <c r="L26" s="37" t="str">
        <f>IF(N18=TRUE,L18,(IF(N19=TRUE,L19,(IF(N20=TRUE,L20,(IF(N21=TRUE,L21,(IF(N22=TRUE,L22,(IF(N23=TRUE,L23,(IF(N24=TRUE,L24,(IF(N25=TRUE,L25,"FALSE")))))))))))))))</f>
        <v>FALSE</v>
      </c>
      <c r="M26" s="8"/>
      <c r="N26" s="8"/>
      <c r="O26" s="8"/>
      <c r="P26" s="8"/>
      <c r="Q26" s="8"/>
    </row>
    <row r="27" spans="1:17" ht="12.75" hidden="1">
      <c r="A27" s="22"/>
      <c r="B27" s="8"/>
      <c r="C27" s="20"/>
      <c r="D27" s="20"/>
      <c r="E27" s="20"/>
      <c r="F27" s="20"/>
      <c r="G27" s="8"/>
      <c r="H27" s="8"/>
      <c r="I27" s="8"/>
      <c r="J27" s="8"/>
      <c r="K27" s="8"/>
      <c r="L27" s="38"/>
      <c r="M27" s="8"/>
      <c r="N27" s="8"/>
      <c r="O27" s="8"/>
      <c r="P27" s="8"/>
      <c r="Q27" s="8"/>
    </row>
    <row r="28" spans="1:17" ht="19.5" hidden="1">
      <c r="A28" s="202" t="s">
        <v>23</v>
      </c>
      <c r="B28" s="203"/>
      <c r="C28" s="203"/>
      <c r="D28" s="203"/>
      <c r="E28" s="203"/>
      <c r="F28" s="204"/>
      <c r="G28" s="8"/>
      <c r="H28" s="8"/>
      <c r="I28" s="8"/>
      <c r="J28" s="8"/>
      <c r="K28" s="8"/>
      <c r="L28" s="38" t="b">
        <f>AND('Input Quote Info'!B$20=1,L$13=0)</f>
        <v>0</v>
      </c>
      <c r="M28" s="8"/>
      <c r="N28" s="8"/>
      <c r="O28" s="8"/>
      <c r="P28" s="8"/>
      <c r="Q28" s="8"/>
    </row>
    <row r="29" spans="1:17" ht="15" hidden="1">
      <c r="A29" s="33" t="s">
        <v>79</v>
      </c>
      <c r="B29" s="24"/>
      <c r="C29" s="24">
        <f>C17</f>
        <v>24</v>
      </c>
      <c r="D29" s="24">
        <f>D17</f>
        <v>36</v>
      </c>
      <c r="E29" s="24">
        <f>E17</f>
        <v>48</v>
      </c>
      <c r="F29" s="25">
        <f>F17</f>
        <v>60</v>
      </c>
      <c r="G29" s="8"/>
      <c r="H29" s="101">
        <v>24</v>
      </c>
      <c r="I29" s="101">
        <v>36</v>
      </c>
      <c r="J29" s="101">
        <v>48</v>
      </c>
      <c r="K29" s="101">
        <v>60</v>
      </c>
      <c r="L29" s="38">
        <f>L17</f>
        <v>60</v>
      </c>
      <c r="M29" s="8"/>
      <c r="N29" s="8"/>
      <c r="O29" s="8"/>
      <c r="P29" s="8"/>
      <c r="Q29" s="8"/>
    </row>
    <row r="30" spans="1:17" ht="15" hidden="1">
      <c r="A30" s="98">
        <f>A18</f>
        <v>0</v>
      </c>
      <c r="B30" s="105">
        <f>B18</f>
        <v>0</v>
      </c>
      <c r="C30" s="42">
        <v>0.04827</v>
      </c>
      <c r="D30" s="42">
        <v>0.03454</v>
      </c>
      <c r="E30" s="42">
        <v>0.02777</v>
      </c>
      <c r="F30" s="43">
        <v>0.02373</v>
      </c>
      <c r="G30" s="8"/>
      <c r="H30" s="46">
        <f>ROUND(VLOOKUP('Input Quote Info'!$B$13,$B29:$F37,2),5)</f>
        <v>0.04532</v>
      </c>
      <c r="I30" s="46">
        <f>ROUND(VLOOKUP('Input Quote Info'!$B$13,$B29:$F37,3),5)</f>
        <v>0.03188</v>
      </c>
      <c r="J30" s="46">
        <f>ROUND(VLOOKUP('Input Quote Info'!$B$13,$B29:$F37,4),5)</f>
        <v>0.02524</v>
      </c>
      <c r="K30" s="46">
        <f>ROUND(VLOOKUP('Input Quote Info'!$B$13,$B29:$F37,5),5)</f>
        <v>0.02129</v>
      </c>
      <c r="L30" s="44">
        <f aca="true" t="shared" si="4" ref="L30:L37">IF(L$17=24,C30,(IF(L$17=36,D30,(IF(L$17=48,E30,(IF(L$17=60,F30,"ERROR")))))))</f>
        <v>0.02373</v>
      </c>
      <c r="M30" s="36" t="b">
        <f>AND(L$14&gt;=1500,L$14&lt;=F7)</f>
        <v>0</v>
      </c>
      <c r="N30" s="8" t="b">
        <f>AND(L$28,M30)</f>
        <v>0</v>
      </c>
      <c r="O30" s="8"/>
      <c r="P30" s="8"/>
      <c r="Q30" s="8"/>
    </row>
    <row r="31" spans="1:17" ht="15" hidden="1">
      <c r="A31" s="99" t="str">
        <f aca="true" t="shared" si="5" ref="A31:B37">A19</f>
        <v>$4,999 - $15,000</v>
      </c>
      <c r="B31" s="106">
        <f>B19</f>
        <v>5001</v>
      </c>
      <c r="C31" s="46">
        <v>0.04532</v>
      </c>
      <c r="D31" s="46">
        <v>0.03188</v>
      </c>
      <c r="E31" s="46">
        <v>0.02524</v>
      </c>
      <c r="F31" s="47">
        <v>0.02129</v>
      </c>
      <c r="G31" s="8"/>
      <c r="H31" s="8"/>
      <c r="I31" s="8"/>
      <c r="J31" s="8"/>
      <c r="K31" s="8"/>
      <c r="L31" s="44">
        <f t="shared" si="4"/>
        <v>0.02129</v>
      </c>
      <c r="M31" s="36" t="b">
        <f aca="true" t="shared" si="6" ref="M31:M36">AND(L$14&gt;=E8,L$14&lt;=F8)</f>
        <v>1</v>
      </c>
      <c r="N31" s="8" t="b">
        <f aca="true" t="shared" si="7" ref="N31:N37">AND(L$28,M31)</f>
        <v>0</v>
      </c>
      <c r="O31" s="8"/>
      <c r="P31" s="8"/>
      <c r="Q31" s="8"/>
    </row>
    <row r="32" spans="1:17" ht="15" hidden="1">
      <c r="A32" s="99" t="str">
        <f t="shared" si="5"/>
        <v>$15,001 - $25,000</v>
      </c>
      <c r="B32" s="106">
        <f t="shared" si="5"/>
        <v>15001</v>
      </c>
      <c r="C32" s="46">
        <v>0.04434</v>
      </c>
      <c r="D32" s="46">
        <v>0.03099</v>
      </c>
      <c r="E32" s="46">
        <v>0.0244</v>
      </c>
      <c r="F32" s="47">
        <v>0.02047</v>
      </c>
      <c r="G32" s="8"/>
      <c r="H32" s="8"/>
      <c r="I32" s="8"/>
      <c r="J32" s="8"/>
      <c r="K32" s="8"/>
      <c r="L32" s="44">
        <f t="shared" si="4"/>
        <v>0.02047</v>
      </c>
      <c r="M32" s="36" t="b">
        <f t="shared" si="6"/>
        <v>0</v>
      </c>
      <c r="N32" s="8" t="b">
        <f t="shared" si="7"/>
        <v>0</v>
      </c>
      <c r="O32" s="8"/>
      <c r="P32" s="8"/>
      <c r="Q32" s="8"/>
    </row>
    <row r="33" spans="1:17" ht="15" hidden="1">
      <c r="A33" s="99" t="str">
        <f t="shared" si="5"/>
        <v>$25,001 - $50,000</v>
      </c>
      <c r="B33" s="106">
        <f t="shared" si="5"/>
        <v>25001</v>
      </c>
      <c r="C33" s="46">
        <v>0.04388</v>
      </c>
      <c r="D33" s="46">
        <v>0.03057</v>
      </c>
      <c r="E33" s="46">
        <v>0.024</v>
      </c>
      <c r="F33" s="47">
        <v>0.02009</v>
      </c>
      <c r="G33" s="8"/>
      <c r="H33" s="8"/>
      <c r="I33" s="8"/>
      <c r="J33" s="8"/>
      <c r="K33" s="8"/>
      <c r="L33" s="44">
        <f t="shared" si="4"/>
        <v>0.02009</v>
      </c>
      <c r="M33" s="36" t="b">
        <f t="shared" si="6"/>
        <v>0</v>
      </c>
      <c r="N33" s="8" t="b">
        <f t="shared" si="7"/>
        <v>0</v>
      </c>
      <c r="O33" s="8"/>
      <c r="P33" s="8"/>
      <c r="Q33" s="8"/>
    </row>
    <row r="34" spans="1:17" ht="15" hidden="1">
      <c r="A34" s="99" t="str">
        <f t="shared" si="5"/>
        <v>$50,001 - $75,000</v>
      </c>
      <c r="B34" s="106">
        <f>B22</f>
        <v>50001</v>
      </c>
      <c r="C34" s="46">
        <v>0.04367</v>
      </c>
      <c r="D34" s="46">
        <v>0.03038</v>
      </c>
      <c r="E34" s="46">
        <v>0.02382</v>
      </c>
      <c r="F34" s="47">
        <v>0.01992</v>
      </c>
      <c r="G34" s="8"/>
      <c r="H34" s="8"/>
      <c r="I34" s="8"/>
      <c r="J34" s="8"/>
      <c r="K34" s="8"/>
      <c r="L34" s="44">
        <f t="shared" si="4"/>
        <v>0.01992</v>
      </c>
      <c r="M34" s="36" t="b">
        <f t="shared" si="6"/>
        <v>0</v>
      </c>
      <c r="N34" s="8" t="b">
        <f t="shared" si="7"/>
        <v>0</v>
      </c>
      <c r="O34" s="8"/>
      <c r="P34" s="8"/>
      <c r="Q34" s="8"/>
    </row>
    <row r="35" spans="1:17" ht="15" hidden="1">
      <c r="A35" s="99" t="str">
        <f t="shared" si="5"/>
        <v>$75,001 - $150,000</v>
      </c>
      <c r="B35" s="106">
        <f>B23</f>
        <v>75001</v>
      </c>
      <c r="C35" s="46">
        <v>0.04355</v>
      </c>
      <c r="D35" s="46">
        <v>0.03028</v>
      </c>
      <c r="E35" s="46">
        <v>0.02372</v>
      </c>
      <c r="F35" s="47">
        <v>0.01982</v>
      </c>
      <c r="G35" s="8"/>
      <c r="H35" s="8"/>
      <c r="I35" s="8"/>
      <c r="J35" s="8"/>
      <c r="K35" s="8"/>
      <c r="L35" s="44">
        <f t="shared" si="4"/>
        <v>0.01982</v>
      </c>
      <c r="M35" s="36" t="b">
        <f t="shared" si="6"/>
        <v>0</v>
      </c>
      <c r="N35" s="8" t="b">
        <f t="shared" si="7"/>
        <v>0</v>
      </c>
      <c r="O35" s="8"/>
      <c r="P35" s="8"/>
      <c r="Q35" s="8"/>
    </row>
    <row r="36" spans="1:17" ht="15" hidden="1">
      <c r="A36" s="99">
        <f t="shared" si="5"/>
        <v>0</v>
      </c>
      <c r="B36" s="106">
        <f>B24</f>
        <v>125001</v>
      </c>
      <c r="C36" s="46">
        <v>0.04351</v>
      </c>
      <c r="D36" s="46">
        <v>0.03024</v>
      </c>
      <c r="E36" s="46">
        <v>0.02369</v>
      </c>
      <c r="F36" s="47">
        <v>0.01979</v>
      </c>
      <c r="G36" s="8"/>
      <c r="H36" s="8"/>
      <c r="I36" s="8"/>
      <c r="J36" s="8"/>
      <c r="K36" s="8"/>
      <c r="L36" s="44">
        <f t="shared" si="4"/>
        <v>0.01979</v>
      </c>
      <c r="M36" s="36" t="b">
        <f t="shared" si="6"/>
        <v>0</v>
      </c>
      <c r="N36" s="8" t="b">
        <f t="shared" si="7"/>
        <v>0</v>
      </c>
      <c r="O36" s="8"/>
      <c r="P36" s="8"/>
      <c r="Q36" s="8"/>
    </row>
    <row r="37" spans="1:17" ht="15" hidden="1">
      <c r="A37" s="100">
        <f t="shared" si="5"/>
        <v>0</v>
      </c>
      <c r="B37" s="107">
        <f>B25</f>
        <v>175001</v>
      </c>
      <c r="C37" s="49">
        <v>0.04345</v>
      </c>
      <c r="D37" s="49">
        <v>0.03018</v>
      </c>
      <c r="E37" s="49">
        <v>0.02363</v>
      </c>
      <c r="F37" s="50">
        <v>0.01974</v>
      </c>
      <c r="G37" s="8"/>
      <c r="H37" s="8"/>
      <c r="I37" s="8"/>
      <c r="J37" s="8"/>
      <c r="K37" s="8"/>
      <c r="L37" s="44">
        <f t="shared" si="4"/>
        <v>0.01974</v>
      </c>
      <c r="M37" s="36" t="b">
        <f>AND(L$14&gt;=E14,L$14&gt;=E14)</f>
        <v>1</v>
      </c>
      <c r="N37" s="8" t="b">
        <f t="shared" si="7"/>
        <v>0</v>
      </c>
      <c r="O37" s="8"/>
      <c r="P37" s="8"/>
      <c r="Q37" s="8"/>
    </row>
    <row r="38" spans="1:17" ht="12.75">
      <c r="A38" s="22"/>
      <c r="B38" s="8"/>
      <c r="C38" s="26"/>
      <c r="D38" s="26"/>
      <c r="E38" s="26"/>
      <c r="F38" s="26"/>
      <c r="G38" s="8"/>
      <c r="H38" s="8"/>
      <c r="I38" s="8"/>
      <c r="J38" s="8"/>
      <c r="K38" s="8"/>
      <c r="L38" s="37" t="str">
        <f>IF(N30=TRUE,L30,(IF(N31=TRUE,L31,(IF(N32=TRUE,L32,(IF(N33=TRUE,L33,(IF(N34=TRUE,L34,(IF(N35=TRUE,L35,(IF(N36=TRUE,L36,(IF(N37=TRUE,L37,"FALSE")))))))))))))))</f>
        <v>FALSE</v>
      </c>
      <c r="M38" s="8"/>
      <c r="N38" s="8"/>
      <c r="O38" s="8"/>
      <c r="P38" s="8"/>
      <c r="Q38" s="8"/>
    </row>
    <row r="39" spans="1:17" ht="12.75">
      <c r="A39" s="22"/>
      <c r="B39" s="8"/>
      <c r="C39" s="8"/>
      <c r="D39" s="8"/>
      <c r="E39" s="8"/>
      <c r="F39" s="8"/>
      <c r="G39" s="8"/>
      <c r="H39" s="8"/>
      <c r="I39" s="8"/>
      <c r="J39" s="8"/>
      <c r="K39" s="8"/>
      <c r="L39" s="38"/>
      <c r="M39" s="8"/>
      <c r="N39" s="8"/>
      <c r="O39" s="8"/>
      <c r="P39" s="8"/>
      <c r="Q39" s="8"/>
    </row>
    <row r="40" spans="1:17" ht="19.5">
      <c r="A40" s="205" t="s">
        <v>151</v>
      </c>
      <c r="B40" s="206"/>
      <c r="C40" s="206"/>
      <c r="D40" s="206"/>
      <c r="E40" s="206"/>
      <c r="F40" s="207"/>
      <c r="G40" s="8"/>
      <c r="H40" s="8"/>
      <c r="I40" s="8"/>
      <c r="J40" s="8"/>
      <c r="K40" s="8"/>
      <c r="L40" s="38" t="b">
        <f>AND('Input Quote Info'!B$20=2,L$13=0)</f>
        <v>1</v>
      </c>
      <c r="M40" s="8"/>
      <c r="N40" s="8"/>
      <c r="O40" s="8"/>
      <c r="P40" s="8"/>
      <c r="Q40" s="8"/>
    </row>
    <row r="41" spans="1:17" ht="15">
      <c r="A41" s="33" t="s">
        <v>79</v>
      </c>
      <c r="B41" s="34"/>
      <c r="C41" s="34">
        <v>18</v>
      </c>
      <c r="D41" s="34">
        <v>30</v>
      </c>
      <c r="E41" s="34">
        <v>42</v>
      </c>
      <c r="F41" s="35">
        <v>54</v>
      </c>
      <c r="G41" s="8"/>
      <c r="H41" s="101">
        <v>24</v>
      </c>
      <c r="I41" s="101">
        <v>36</v>
      </c>
      <c r="J41" s="101">
        <v>48</v>
      </c>
      <c r="K41" s="101">
        <v>60</v>
      </c>
      <c r="L41" s="38">
        <f>L17</f>
        <v>60</v>
      </c>
      <c r="M41" s="8"/>
      <c r="N41" s="8"/>
      <c r="O41" s="8"/>
      <c r="P41" s="8"/>
      <c r="Q41" s="8"/>
    </row>
    <row r="42" spans="1:17" ht="15">
      <c r="A42" s="98"/>
      <c r="B42" s="105"/>
      <c r="C42" s="42"/>
      <c r="D42" s="42"/>
      <c r="E42" s="42"/>
      <c r="F42" s="43"/>
      <c r="G42" s="8"/>
      <c r="H42" s="46">
        <f>ROUND(VLOOKUP('Input Quote Info'!$B$13,$B41:$F49,2),5)</f>
        <v>0.0653</v>
      </c>
      <c r="I42" s="46">
        <f>ROUND(VLOOKUP('Input Quote Info'!$B$13,$B41:$F49,3),5)</f>
        <v>0.04071</v>
      </c>
      <c r="J42" s="46">
        <f>ROUND(VLOOKUP('Input Quote Info'!$B$13,$B41:$F49,4),5)</f>
        <v>0.03031</v>
      </c>
      <c r="K42" s="46">
        <f>ROUND(VLOOKUP('Input Quote Info'!$B$13,$B41:$F49,5),5)</f>
        <v>0.02432</v>
      </c>
      <c r="L42" s="44">
        <f aca="true" t="shared" si="8" ref="L42:L49">IF(L$17=24,C42,(IF(L$17=36,D42,(IF(L$17=48,E42,(IF(L$17=60,F42,"ERROR")))))))</f>
        <v>0</v>
      </c>
      <c r="M42" s="36" t="b">
        <f>AND(L$14&gt;=1500,L$14&lt;=F7)</f>
        <v>0</v>
      </c>
      <c r="N42" s="8" t="b">
        <f>AND(L$40,M42)</f>
        <v>0</v>
      </c>
      <c r="O42" s="8"/>
      <c r="P42" s="8"/>
      <c r="Q42" s="8"/>
    </row>
    <row r="43" spans="1:22" ht="15">
      <c r="A43" s="99" t="str">
        <f aca="true" t="shared" si="9" ref="A43:B47">A31</f>
        <v>$4,999 - $15,000</v>
      </c>
      <c r="B43" s="106">
        <f t="shared" si="9"/>
        <v>5001</v>
      </c>
      <c r="C43" s="166">
        <v>0.065296</v>
      </c>
      <c r="D43" s="166">
        <v>0.040711000000000004</v>
      </c>
      <c r="E43" s="166">
        <v>0.030309</v>
      </c>
      <c r="F43" s="167">
        <v>0.024322</v>
      </c>
      <c r="G43" s="8"/>
      <c r="H43" s="8"/>
      <c r="I43" s="8"/>
      <c r="J43" s="8"/>
      <c r="K43" s="8"/>
      <c r="L43" s="44">
        <f t="shared" si="8"/>
        <v>0.024322</v>
      </c>
      <c r="M43" s="36" t="b">
        <f aca="true" t="shared" si="10" ref="M43:M48">AND(L$14&gt;=E8,L$14&lt;=F8)</f>
        <v>1</v>
      </c>
      <c r="N43" s="8" t="b">
        <f aca="true" t="shared" si="11" ref="N43:N49">AND(L$40,M43)</f>
        <v>1</v>
      </c>
      <c r="O43" s="8"/>
      <c r="P43" s="8"/>
      <c r="Q43" s="8"/>
      <c r="R43" s="165"/>
      <c r="S43" s="165"/>
      <c r="T43" s="165"/>
      <c r="U43" s="165"/>
      <c r="V43" s="165"/>
    </row>
    <row r="44" spans="1:22" ht="15">
      <c r="A44" s="99" t="str">
        <f t="shared" si="9"/>
        <v>$15,001 - $25,000</v>
      </c>
      <c r="B44" s="106">
        <f t="shared" si="9"/>
        <v>15001</v>
      </c>
      <c r="C44" s="166">
        <v>0.0671745</v>
      </c>
      <c r="D44" s="166">
        <v>0.0410675</v>
      </c>
      <c r="E44" s="166">
        <v>0.0304135</v>
      </c>
      <c r="F44" s="167">
        <v>0.024667500000000002</v>
      </c>
      <c r="G44" s="8"/>
      <c r="H44" s="8"/>
      <c r="I44" s="8"/>
      <c r="J44" s="8"/>
      <c r="K44" s="8"/>
      <c r="L44" s="44">
        <f t="shared" si="8"/>
        <v>0.024667500000000002</v>
      </c>
      <c r="M44" s="36" t="b">
        <f t="shared" si="10"/>
        <v>0</v>
      </c>
      <c r="N44" s="8" t="b">
        <f t="shared" si="11"/>
        <v>0</v>
      </c>
      <c r="O44" s="8"/>
      <c r="P44" s="8"/>
      <c r="Q44" s="8"/>
      <c r="R44" s="165"/>
      <c r="S44" s="165"/>
      <c r="T44" s="165"/>
      <c r="U44" s="165"/>
      <c r="V44" s="165"/>
    </row>
    <row r="45" spans="1:22" ht="15">
      <c r="A45" s="99" t="str">
        <f t="shared" si="9"/>
        <v>$25,001 - $50,000</v>
      </c>
      <c r="B45" s="106">
        <f t="shared" si="9"/>
        <v>25001</v>
      </c>
      <c r="C45" s="166">
        <v>0.0676168</v>
      </c>
      <c r="D45" s="166">
        <v>0.041327466666666667</v>
      </c>
      <c r="E45" s="166">
        <v>0.030690400000000003</v>
      </c>
      <c r="F45" s="167">
        <v>0.024812533333333334</v>
      </c>
      <c r="G45" s="8"/>
      <c r="H45" s="8"/>
      <c r="I45" s="8"/>
      <c r="J45" s="8"/>
      <c r="K45" s="8"/>
      <c r="L45" s="44">
        <f t="shared" si="8"/>
        <v>0.024812533333333334</v>
      </c>
      <c r="M45" s="36" t="b">
        <f t="shared" si="10"/>
        <v>0</v>
      </c>
      <c r="N45" s="8" t="b">
        <f t="shared" si="11"/>
        <v>0</v>
      </c>
      <c r="O45" s="8"/>
      <c r="P45" s="8"/>
      <c r="Q45" s="8"/>
      <c r="R45" s="165"/>
      <c r="S45" s="165"/>
      <c r="T45" s="165"/>
      <c r="U45" s="165"/>
      <c r="V45" s="165"/>
    </row>
    <row r="46" spans="1:22" ht="15">
      <c r="A46" s="99" t="str">
        <f t="shared" si="9"/>
        <v>$50,001 - $75,000</v>
      </c>
      <c r="B46" s="106">
        <f t="shared" si="9"/>
        <v>50001</v>
      </c>
      <c r="C46" s="166">
        <v>0.06779984</v>
      </c>
      <c r="D46" s="166">
        <v>0.04101632</v>
      </c>
      <c r="E46" s="166">
        <v>0.03074304</v>
      </c>
      <c r="F46" s="167">
        <v>0.02490016</v>
      </c>
      <c r="G46" s="8"/>
      <c r="H46" s="8"/>
      <c r="I46" s="8"/>
      <c r="J46" s="8"/>
      <c r="K46" s="8"/>
      <c r="L46" s="44">
        <f t="shared" si="8"/>
        <v>0.02490016</v>
      </c>
      <c r="M46" s="36" t="b">
        <f t="shared" si="10"/>
        <v>0</v>
      </c>
      <c r="N46" s="8" t="b">
        <f t="shared" si="11"/>
        <v>0</v>
      </c>
      <c r="O46" s="8"/>
      <c r="P46" s="8"/>
      <c r="Q46" s="8"/>
      <c r="R46" s="165"/>
      <c r="S46" s="165"/>
      <c r="T46" s="165"/>
      <c r="U46" s="165"/>
      <c r="V46" s="165"/>
    </row>
    <row r="47" spans="1:22" ht="15">
      <c r="A47" s="159" t="str">
        <f t="shared" si="9"/>
        <v>$75,001 - $150,000</v>
      </c>
      <c r="B47" s="106">
        <f t="shared" si="9"/>
        <v>75001</v>
      </c>
      <c r="C47" s="166">
        <v>0.06673146666666667</v>
      </c>
      <c r="D47" s="166">
        <v>0.04110622222222222</v>
      </c>
      <c r="E47" s="166">
        <v>0.030320444444444445</v>
      </c>
      <c r="F47" s="167">
        <v>0.024405422222222223</v>
      </c>
      <c r="G47" s="8"/>
      <c r="H47" s="8"/>
      <c r="I47" s="8"/>
      <c r="J47" s="8"/>
      <c r="K47" s="8"/>
      <c r="L47" s="44">
        <f t="shared" si="8"/>
        <v>0.024405422222222223</v>
      </c>
      <c r="M47" s="36" t="b">
        <f t="shared" si="10"/>
        <v>0</v>
      </c>
      <c r="N47" s="8" t="b">
        <f t="shared" si="11"/>
        <v>0</v>
      </c>
      <c r="O47" s="8"/>
      <c r="P47" s="8"/>
      <c r="Q47" s="8"/>
      <c r="R47" s="165"/>
      <c r="S47" s="165"/>
      <c r="T47" s="165"/>
      <c r="U47" s="165"/>
      <c r="V47" s="165"/>
    </row>
    <row r="48" spans="1:17" ht="15">
      <c r="A48" s="99"/>
      <c r="B48" s="106"/>
      <c r="C48" s="46"/>
      <c r="D48" s="46"/>
      <c r="E48" s="46"/>
      <c r="F48" s="47"/>
      <c r="G48" s="8"/>
      <c r="H48" s="8"/>
      <c r="I48" s="8"/>
      <c r="J48" s="8"/>
      <c r="K48" s="8"/>
      <c r="L48" s="44">
        <f t="shared" si="8"/>
        <v>0</v>
      </c>
      <c r="M48" s="36" t="b">
        <f t="shared" si="10"/>
        <v>0</v>
      </c>
      <c r="N48" s="8" t="b">
        <f t="shared" si="11"/>
        <v>0</v>
      </c>
      <c r="O48" s="8"/>
      <c r="P48" s="8"/>
      <c r="Q48" s="8"/>
    </row>
    <row r="49" spans="1:17" ht="15">
      <c r="A49" s="100"/>
      <c r="B49" s="107"/>
      <c r="C49" s="49"/>
      <c r="D49" s="49"/>
      <c r="E49" s="49"/>
      <c r="F49" s="50"/>
      <c r="G49" s="8"/>
      <c r="H49" s="8"/>
      <c r="I49" s="8"/>
      <c r="J49" s="8"/>
      <c r="K49" s="8"/>
      <c r="L49" s="44">
        <f t="shared" si="8"/>
        <v>0</v>
      </c>
      <c r="M49" s="36" t="b">
        <f>AND(L$14&gt;=E14,L$14&gt;=E14)</f>
        <v>1</v>
      </c>
      <c r="N49" s="8" t="b">
        <f t="shared" si="11"/>
        <v>1</v>
      </c>
      <c r="O49" s="8"/>
      <c r="P49" s="8"/>
      <c r="Q49" s="8"/>
    </row>
    <row r="50" spans="1:17" ht="12.75">
      <c r="A50" s="22"/>
      <c r="B50" s="8"/>
      <c r="C50" s="8"/>
      <c r="D50" s="8"/>
      <c r="E50" s="8"/>
      <c r="F50" s="8"/>
      <c r="G50" s="8"/>
      <c r="H50" s="8"/>
      <c r="I50" s="8"/>
      <c r="J50" s="8"/>
      <c r="K50" s="8"/>
      <c r="L50" s="37">
        <f>IF(N42=TRUE,L42,(IF(N43=TRUE,L43,(IF(N44=TRUE,L44,(IF(N45=TRUE,L45,(IF(N46=TRUE,L46,(IF(N47=TRUE,L47,(IF(N48=TRUE,L48,(IF(N49=TRUE,L49,"FALSE")))))))))))))))</f>
        <v>0.024322</v>
      </c>
      <c r="M50" s="8"/>
      <c r="N50" s="8"/>
      <c r="O50" s="8"/>
      <c r="P50" s="8"/>
      <c r="Q50" s="8"/>
    </row>
    <row r="51" spans="1:17" ht="15">
      <c r="A51" s="192"/>
      <c r="B51" s="192"/>
      <c r="C51" s="192"/>
      <c r="D51" s="192"/>
      <c r="E51" s="192"/>
      <c r="F51" s="192"/>
      <c r="G51" s="8"/>
      <c r="H51" s="8"/>
      <c r="I51" s="8"/>
      <c r="J51" s="8"/>
      <c r="K51" s="8"/>
      <c r="L51" s="38"/>
      <c r="M51" s="8"/>
      <c r="N51" s="8"/>
      <c r="O51" s="8"/>
      <c r="P51" s="8"/>
      <c r="Q51" s="8"/>
    </row>
    <row r="52" spans="1:17" ht="15" customHeight="1">
      <c r="A52" s="192" t="s">
        <v>143</v>
      </c>
      <c r="B52" s="192"/>
      <c r="C52" s="192"/>
      <c r="D52" s="192"/>
      <c r="E52" s="192"/>
      <c r="F52" s="192"/>
      <c r="G52" s="8"/>
      <c r="H52" s="8"/>
      <c r="I52" s="8"/>
      <c r="J52" s="8"/>
      <c r="K52" s="8"/>
      <c r="L52" s="38"/>
      <c r="M52" s="8"/>
      <c r="N52" s="8"/>
      <c r="O52" s="8"/>
      <c r="P52" s="8"/>
      <c r="Q52" s="8"/>
    </row>
    <row r="53" spans="1:17" ht="43.5" customHeight="1">
      <c r="A53" s="201"/>
      <c r="B53" s="201"/>
      <c r="C53" s="201"/>
      <c r="D53" s="201"/>
      <c r="E53" s="201"/>
      <c r="F53" s="201"/>
      <c r="G53" s="8"/>
      <c r="H53" s="8"/>
      <c r="I53" s="8"/>
      <c r="J53" s="8"/>
      <c r="K53" s="8"/>
      <c r="L53" s="38"/>
      <c r="M53" s="8"/>
      <c r="N53" s="8"/>
      <c r="O53" s="8"/>
      <c r="P53" s="8"/>
      <c r="Q53" s="8"/>
    </row>
    <row r="54" spans="1:17" ht="12.75">
      <c r="A54" s="22"/>
      <c r="B54" s="8"/>
      <c r="C54" s="8"/>
      <c r="D54" s="8"/>
      <c r="E54" s="8"/>
      <c r="F54" s="8"/>
      <c r="G54" s="8"/>
      <c r="H54" s="8"/>
      <c r="I54" s="8"/>
      <c r="J54" s="8"/>
      <c r="K54" s="8"/>
      <c r="L54" s="38"/>
      <c r="M54" s="8"/>
      <c r="N54" s="8"/>
      <c r="O54" s="8"/>
      <c r="P54" s="8"/>
      <c r="Q54" s="8"/>
    </row>
    <row r="55" spans="1:17" ht="12.75">
      <c r="A55" s="22"/>
      <c r="B55" s="8"/>
      <c r="C55" s="8"/>
      <c r="D55" s="8"/>
      <c r="E55" s="8"/>
      <c r="F55" s="8"/>
      <c r="G55" s="8"/>
      <c r="H55" s="8"/>
      <c r="I55" s="8"/>
      <c r="J55" s="8"/>
      <c r="K55" s="8"/>
      <c r="L55" s="38"/>
      <c r="M55" s="8"/>
      <c r="N55" s="8"/>
      <c r="O55" s="8"/>
      <c r="P55" s="8"/>
      <c r="Q55" s="8"/>
    </row>
    <row r="56" spans="1:17" ht="12.75">
      <c r="A56" s="22"/>
      <c r="B56" s="8"/>
      <c r="C56" s="8"/>
      <c r="D56" s="8"/>
      <c r="E56" s="8"/>
      <c r="F56" s="8"/>
      <c r="G56" s="8"/>
      <c r="H56" s="8"/>
      <c r="I56" s="8"/>
      <c r="J56" s="8"/>
      <c r="K56" s="8"/>
      <c r="L56" s="38"/>
      <c r="M56" s="8"/>
      <c r="N56" s="8"/>
      <c r="O56" s="8"/>
      <c r="P56" s="8"/>
      <c r="Q56" s="8"/>
    </row>
    <row r="57" spans="1:17" ht="12.75">
      <c r="A57" s="22"/>
      <c r="B57" s="8"/>
      <c r="C57" s="8"/>
      <c r="D57" s="8"/>
      <c r="E57" s="8"/>
      <c r="F57" s="8"/>
      <c r="G57" s="8"/>
      <c r="H57" s="8"/>
      <c r="I57" s="8"/>
      <c r="J57" s="8"/>
      <c r="K57" s="8"/>
      <c r="L57" s="38"/>
      <c r="M57" s="8"/>
      <c r="N57" s="8"/>
      <c r="O57" s="8"/>
      <c r="P57" s="8"/>
      <c r="Q57" s="8"/>
    </row>
    <row r="58" spans="1:17" ht="12.75">
      <c r="A58" s="22"/>
      <c r="B58" s="8"/>
      <c r="C58" s="8"/>
      <c r="D58" s="8"/>
      <c r="E58" s="8"/>
      <c r="F58" s="8"/>
      <c r="G58" s="8"/>
      <c r="H58" s="8"/>
      <c r="I58" s="8"/>
      <c r="J58" s="8"/>
      <c r="K58" s="8"/>
      <c r="L58" s="38"/>
      <c r="M58" s="8"/>
      <c r="N58" s="8"/>
      <c r="O58" s="8"/>
      <c r="P58" s="8"/>
      <c r="Q58" s="8"/>
    </row>
    <row r="59" spans="1:17" ht="12.75">
      <c r="A59" s="22"/>
      <c r="B59" s="8"/>
      <c r="C59" s="8"/>
      <c r="D59" s="8"/>
      <c r="E59" s="8"/>
      <c r="F59" s="8"/>
      <c r="G59" s="8"/>
      <c r="H59" s="8"/>
      <c r="I59" s="8"/>
      <c r="J59" s="8"/>
      <c r="K59" s="8"/>
      <c r="L59" s="38"/>
      <c r="M59" s="8"/>
      <c r="N59" s="8"/>
      <c r="O59" s="8"/>
      <c r="P59" s="8"/>
      <c r="Q59" s="8"/>
    </row>
    <row r="60" spans="1:17" ht="12.75">
      <c r="A60" s="22"/>
      <c r="B60" s="8"/>
      <c r="C60" s="8"/>
      <c r="D60" s="8"/>
      <c r="E60" s="8"/>
      <c r="F60" s="8"/>
      <c r="G60" s="8"/>
      <c r="H60" s="8"/>
      <c r="I60" s="8"/>
      <c r="J60" s="8"/>
      <c r="K60" s="8"/>
      <c r="L60" s="38"/>
      <c r="M60" s="8"/>
      <c r="N60" s="8"/>
      <c r="O60" s="8"/>
      <c r="P60" s="8"/>
      <c r="Q60" s="8"/>
    </row>
    <row r="61" spans="1:17" ht="12.75">
      <c r="A61" s="22"/>
      <c r="B61" s="8"/>
      <c r="C61" s="8"/>
      <c r="D61" s="8"/>
      <c r="E61" s="8"/>
      <c r="F61" s="8"/>
      <c r="G61" s="8"/>
      <c r="H61" s="8"/>
      <c r="I61" s="8"/>
      <c r="J61" s="8"/>
      <c r="K61" s="8"/>
      <c r="L61" s="38"/>
      <c r="M61" s="8"/>
      <c r="N61" s="8"/>
      <c r="O61" s="8"/>
      <c r="P61" s="8"/>
      <c r="Q61" s="8"/>
    </row>
    <row r="62" spans="1:17" ht="12.75">
      <c r="A62" s="22"/>
      <c r="B62" s="8"/>
      <c r="C62" s="8"/>
      <c r="D62" s="8"/>
      <c r="E62" s="8"/>
      <c r="F62" s="8"/>
      <c r="G62" s="8"/>
      <c r="H62" s="8"/>
      <c r="I62" s="8"/>
      <c r="J62" s="8"/>
      <c r="K62" s="8"/>
      <c r="L62" s="38"/>
      <c r="M62" s="8"/>
      <c r="N62" s="8"/>
      <c r="O62" s="8"/>
      <c r="P62" s="8"/>
      <c r="Q62" s="8"/>
    </row>
    <row r="63" spans="1:17" ht="12.75">
      <c r="A63" s="22"/>
      <c r="B63" s="8"/>
      <c r="C63" s="8"/>
      <c r="D63" s="8"/>
      <c r="E63" s="8"/>
      <c r="F63" s="8"/>
      <c r="G63" s="8"/>
      <c r="H63" s="8"/>
      <c r="I63" s="8"/>
      <c r="J63" s="8"/>
      <c r="K63" s="8"/>
      <c r="L63" s="38"/>
      <c r="M63" s="8"/>
      <c r="N63" s="8"/>
      <c r="O63" s="8"/>
      <c r="P63" s="8"/>
      <c r="Q63" s="8"/>
    </row>
    <row r="64" spans="1:17" ht="12.75">
      <c r="A64" s="22"/>
      <c r="B64" s="8"/>
      <c r="C64" s="8"/>
      <c r="D64" s="8"/>
      <c r="E64" s="8"/>
      <c r="F64" s="8"/>
      <c r="G64" s="8"/>
      <c r="H64" s="8"/>
      <c r="I64" s="8"/>
      <c r="J64" s="8"/>
      <c r="K64" s="8"/>
      <c r="L64" s="38"/>
      <c r="M64" s="8"/>
      <c r="N64" s="8"/>
      <c r="O64" s="8"/>
      <c r="P64" s="8"/>
      <c r="Q64" s="8"/>
    </row>
    <row r="65" spans="1:17" ht="12.75">
      <c r="A65" s="22"/>
      <c r="B65" s="8"/>
      <c r="C65" s="8"/>
      <c r="D65" s="8"/>
      <c r="E65" s="8"/>
      <c r="F65" s="8"/>
      <c r="G65" s="8"/>
      <c r="H65" s="8"/>
      <c r="I65" s="8"/>
      <c r="J65" s="8"/>
      <c r="K65" s="8"/>
      <c r="L65" s="38"/>
      <c r="M65" s="8"/>
      <c r="N65" s="8"/>
      <c r="O65" s="8"/>
      <c r="P65" s="8"/>
      <c r="Q65" s="8"/>
    </row>
    <row r="66" spans="1:17" ht="12.75">
      <c r="A66" s="22"/>
      <c r="B66" s="8"/>
      <c r="C66" s="8"/>
      <c r="D66" s="8"/>
      <c r="E66" s="8"/>
      <c r="F66" s="8"/>
      <c r="G66" s="8"/>
      <c r="H66" s="8"/>
      <c r="I66" s="8"/>
      <c r="J66" s="8"/>
      <c r="K66" s="8"/>
      <c r="L66" s="38"/>
      <c r="M66" s="8"/>
      <c r="N66" s="8"/>
      <c r="O66" s="8"/>
      <c r="P66" s="8"/>
      <c r="Q66" s="8"/>
    </row>
    <row r="67" spans="1:17" ht="12.75">
      <c r="A67" s="22"/>
      <c r="B67" s="8"/>
      <c r="C67" s="8"/>
      <c r="D67" s="8"/>
      <c r="E67" s="8"/>
      <c r="F67" s="8"/>
      <c r="G67" s="8"/>
      <c r="H67" s="8"/>
      <c r="I67" s="8"/>
      <c r="J67" s="8"/>
      <c r="K67" s="8"/>
      <c r="L67" s="38"/>
      <c r="M67" s="8"/>
      <c r="N67" s="8"/>
      <c r="O67" s="8"/>
      <c r="P67" s="8"/>
      <c r="Q67" s="8"/>
    </row>
    <row r="68" spans="1:17" ht="12.75">
      <c r="A68" s="22"/>
      <c r="B68" s="8"/>
      <c r="C68" s="8"/>
      <c r="D68" s="8"/>
      <c r="E68" s="8"/>
      <c r="F68" s="8"/>
      <c r="G68" s="8"/>
      <c r="H68" s="8"/>
      <c r="I68" s="8"/>
      <c r="J68" s="8"/>
      <c r="K68" s="8"/>
      <c r="L68" s="38"/>
      <c r="M68" s="8"/>
      <c r="N68" s="8"/>
      <c r="O68" s="8"/>
      <c r="P68" s="8"/>
      <c r="Q68" s="8"/>
    </row>
    <row r="69" spans="1:17" ht="12.75">
      <c r="A69" s="22"/>
      <c r="B69" s="8"/>
      <c r="C69" s="8"/>
      <c r="D69" s="8"/>
      <c r="E69" s="8"/>
      <c r="F69" s="8"/>
      <c r="G69" s="8"/>
      <c r="H69" s="8"/>
      <c r="I69" s="8"/>
      <c r="J69" s="8"/>
      <c r="K69" s="8"/>
      <c r="L69" s="38"/>
      <c r="M69" s="8"/>
      <c r="N69" s="8"/>
      <c r="O69" s="8"/>
      <c r="P69" s="8"/>
      <c r="Q69" s="8"/>
    </row>
    <row r="70" spans="1:17" ht="12.75">
      <c r="A70" s="22"/>
      <c r="B70" s="8"/>
      <c r="C70" s="8"/>
      <c r="D70" s="8"/>
      <c r="E70" s="8"/>
      <c r="F70" s="8"/>
      <c r="G70" s="8"/>
      <c r="H70" s="8"/>
      <c r="I70" s="8"/>
      <c r="J70" s="8"/>
      <c r="K70" s="8"/>
      <c r="L70" s="38"/>
      <c r="M70" s="8"/>
      <c r="N70" s="8"/>
      <c r="O70" s="8"/>
      <c r="P70" s="8"/>
      <c r="Q70" s="8"/>
    </row>
    <row r="71" spans="1:17" ht="12.75">
      <c r="A71" s="19"/>
      <c r="B71" s="11"/>
      <c r="C71" s="11"/>
      <c r="D71" s="11"/>
      <c r="E71" s="11"/>
      <c r="F71" s="11"/>
      <c r="G71" s="11"/>
      <c r="H71" s="11"/>
      <c r="I71" s="11"/>
      <c r="J71" s="11"/>
      <c r="K71" s="11"/>
      <c r="L71" s="18"/>
      <c r="M71" s="11"/>
      <c r="N71" s="11"/>
      <c r="O71" s="11"/>
      <c r="P71" s="11"/>
      <c r="Q71" s="11"/>
    </row>
    <row r="72" spans="1:17" ht="12.75">
      <c r="A72" s="19"/>
      <c r="B72" s="11"/>
      <c r="C72" s="11"/>
      <c r="D72" s="11"/>
      <c r="E72" s="11"/>
      <c r="F72" s="11"/>
      <c r="G72" s="11"/>
      <c r="H72" s="11"/>
      <c r="I72" s="11"/>
      <c r="J72" s="11"/>
      <c r="K72" s="11"/>
      <c r="L72" s="18"/>
      <c r="M72" s="11"/>
      <c r="N72" s="11"/>
      <c r="O72" s="11"/>
      <c r="P72" s="11"/>
      <c r="Q72" s="11"/>
    </row>
    <row r="73" spans="1:17" ht="12.75">
      <c r="A73" s="19"/>
      <c r="B73" s="11"/>
      <c r="C73" s="11"/>
      <c r="D73" s="11"/>
      <c r="E73" s="11"/>
      <c r="F73" s="11"/>
      <c r="G73" s="11"/>
      <c r="H73" s="11"/>
      <c r="I73" s="11"/>
      <c r="J73" s="11"/>
      <c r="K73" s="11"/>
      <c r="L73" s="18"/>
      <c r="M73" s="11"/>
      <c r="N73" s="11"/>
      <c r="O73" s="11"/>
      <c r="P73" s="11"/>
      <c r="Q73" s="11"/>
    </row>
    <row r="74" spans="1:17" ht="12.75">
      <c r="A74" s="19"/>
      <c r="B74" s="11"/>
      <c r="C74" s="11"/>
      <c r="D74" s="11"/>
      <c r="E74" s="11"/>
      <c r="F74" s="11"/>
      <c r="G74" s="11"/>
      <c r="H74" s="11"/>
      <c r="I74" s="11"/>
      <c r="J74" s="11"/>
      <c r="K74" s="11"/>
      <c r="L74" s="18"/>
      <c r="M74" s="11"/>
      <c r="N74" s="11"/>
      <c r="O74" s="11"/>
      <c r="P74" s="11"/>
      <c r="Q74" s="11"/>
    </row>
    <row r="75" spans="1:17" ht="12.75">
      <c r="A75" s="19"/>
      <c r="B75" s="11"/>
      <c r="C75" s="11"/>
      <c r="D75" s="11"/>
      <c r="E75" s="11"/>
      <c r="F75" s="11"/>
      <c r="G75" s="11"/>
      <c r="H75" s="11"/>
      <c r="I75" s="11"/>
      <c r="J75" s="11"/>
      <c r="K75" s="11"/>
      <c r="L75" s="18"/>
      <c r="M75" s="11"/>
      <c r="N75" s="11"/>
      <c r="O75" s="11"/>
      <c r="P75" s="11"/>
      <c r="Q75" s="11"/>
    </row>
    <row r="76" spans="1:17" ht="12.75">
      <c r="A76" s="19"/>
      <c r="B76" s="11"/>
      <c r="C76" s="11"/>
      <c r="D76" s="11"/>
      <c r="E76" s="11"/>
      <c r="F76" s="11"/>
      <c r="G76" s="11"/>
      <c r="H76" s="11"/>
      <c r="I76" s="11"/>
      <c r="J76" s="11"/>
      <c r="K76" s="11"/>
      <c r="L76" s="18"/>
      <c r="M76" s="11"/>
      <c r="N76" s="11"/>
      <c r="O76" s="11"/>
      <c r="P76" s="11"/>
      <c r="Q76" s="11"/>
    </row>
    <row r="77" spans="1:17" ht="12.75">
      <c r="A77" s="19"/>
      <c r="B77" s="11"/>
      <c r="C77" s="11"/>
      <c r="D77" s="11"/>
      <c r="E77" s="11"/>
      <c r="F77" s="11"/>
      <c r="G77" s="11"/>
      <c r="H77" s="11"/>
      <c r="I77" s="11"/>
      <c r="J77" s="11"/>
      <c r="K77" s="11"/>
      <c r="L77" s="18"/>
      <c r="M77" s="11"/>
      <c r="N77" s="11"/>
      <c r="O77" s="11"/>
      <c r="P77" s="11"/>
      <c r="Q77" s="11"/>
    </row>
    <row r="78" spans="1:17" ht="12.75">
      <c r="A78" s="19"/>
      <c r="B78" s="11"/>
      <c r="C78" s="11"/>
      <c r="D78" s="11"/>
      <c r="E78" s="11"/>
      <c r="F78" s="11"/>
      <c r="G78" s="11"/>
      <c r="H78" s="11"/>
      <c r="I78" s="11"/>
      <c r="J78" s="11"/>
      <c r="K78" s="11"/>
      <c r="L78" s="18"/>
      <c r="M78" s="11"/>
      <c r="N78" s="11"/>
      <c r="O78" s="11"/>
      <c r="P78" s="11"/>
      <c r="Q78" s="11"/>
    </row>
    <row r="79" spans="1:17" ht="12.75">
      <c r="A79" s="19"/>
      <c r="B79" s="11"/>
      <c r="C79" s="11"/>
      <c r="D79" s="11"/>
      <c r="E79" s="11"/>
      <c r="F79" s="11"/>
      <c r="G79" s="11"/>
      <c r="H79" s="11"/>
      <c r="I79" s="11"/>
      <c r="J79" s="11"/>
      <c r="K79" s="11"/>
      <c r="L79" s="18"/>
      <c r="M79" s="11"/>
      <c r="N79" s="11"/>
      <c r="O79" s="11"/>
      <c r="P79" s="11"/>
      <c r="Q79" s="11"/>
    </row>
    <row r="80" spans="1:17" ht="12.75">
      <c r="A80" s="19"/>
      <c r="B80" s="11"/>
      <c r="C80" s="11"/>
      <c r="D80" s="11"/>
      <c r="E80" s="11"/>
      <c r="F80" s="11"/>
      <c r="G80" s="11"/>
      <c r="H80" s="11"/>
      <c r="I80" s="11"/>
      <c r="J80" s="11"/>
      <c r="K80" s="11"/>
      <c r="L80" s="18"/>
      <c r="M80" s="11"/>
      <c r="N80" s="11"/>
      <c r="O80" s="11"/>
      <c r="P80" s="11"/>
      <c r="Q80" s="11"/>
    </row>
    <row r="81" spans="1:17" ht="12.75">
      <c r="A81" s="19"/>
      <c r="B81" s="11"/>
      <c r="C81" s="11"/>
      <c r="D81" s="11"/>
      <c r="E81" s="11"/>
      <c r="F81" s="11"/>
      <c r="G81" s="11"/>
      <c r="H81" s="11"/>
      <c r="I81" s="11"/>
      <c r="J81" s="11"/>
      <c r="K81" s="11"/>
      <c r="L81" s="18"/>
      <c r="M81" s="11"/>
      <c r="N81" s="11"/>
      <c r="O81" s="11"/>
      <c r="P81" s="11"/>
      <c r="Q81" s="11"/>
    </row>
    <row r="82" spans="1:17" ht="12.75">
      <c r="A82" s="19"/>
      <c r="B82" s="11"/>
      <c r="C82" s="11"/>
      <c r="D82" s="11"/>
      <c r="E82" s="11"/>
      <c r="F82" s="11"/>
      <c r="G82" s="11"/>
      <c r="H82" s="11"/>
      <c r="I82" s="11"/>
      <c r="J82" s="11"/>
      <c r="K82" s="11"/>
      <c r="L82" s="18"/>
      <c r="M82" s="11"/>
      <c r="N82" s="11"/>
      <c r="O82" s="11"/>
      <c r="P82" s="11"/>
      <c r="Q82" s="11"/>
    </row>
    <row r="83" spans="1:17" ht="12.75">
      <c r="A83" s="19"/>
      <c r="B83" s="11"/>
      <c r="C83" s="11"/>
      <c r="D83" s="11"/>
      <c r="E83" s="11"/>
      <c r="F83" s="11"/>
      <c r="G83" s="11"/>
      <c r="H83" s="11"/>
      <c r="I83" s="11"/>
      <c r="J83" s="11"/>
      <c r="K83" s="11"/>
      <c r="L83" s="18"/>
      <c r="M83" s="11"/>
      <c r="N83" s="11"/>
      <c r="O83" s="11"/>
      <c r="P83" s="11"/>
      <c r="Q83" s="11"/>
    </row>
    <row r="84" spans="1:17" ht="12.75">
      <c r="A84" s="19"/>
      <c r="B84" s="11"/>
      <c r="C84" s="11"/>
      <c r="D84" s="11"/>
      <c r="E84" s="11"/>
      <c r="F84" s="11"/>
      <c r="G84" s="11"/>
      <c r="H84" s="11"/>
      <c r="I84" s="11"/>
      <c r="J84" s="11"/>
      <c r="K84" s="11"/>
      <c r="L84" s="18"/>
      <c r="M84" s="11"/>
      <c r="N84" s="11"/>
      <c r="O84" s="11"/>
      <c r="P84" s="11"/>
      <c r="Q84" s="11"/>
    </row>
    <row r="85" spans="1:17" ht="12.75">
      <c r="A85" s="19"/>
      <c r="B85" s="11"/>
      <c r="C85" s="11"/>
      <c r="D85" s="11"/>
      <c r="E85" s="11"/>
      <c r="F85" s="11"/>
      <c r="G85" s="11"/>
      <c r="H85" s="11"/>
      <c r="I85" s="11"/>
      <c r="J85" s="11"/>
      <c r="K85" s="11"/>
      <c r="L85" s="18"/>
      <c r="M85" s="11"/>
      <c r="N85" s="11"/>
      <c r="O85" s="11"/>
      <c r="P85" s="11"/>
      <c r="Q85" s="11"/>
    </row>
    <row r="86" spans="1:17" ht="12.75">
      <c r="A86" s="19"/>
      <c r="B86" s="11"/>
      <c r="C86" s="11"/>
      <c r="D86" s="11"/>
      <c r="E86" s="11"/>
      <c r="F86" s="11"/>
      <c r="G86" s="11"/>
      <c r="H86" s="11"/>
      <c r="I86" s="11"/>
      <c r="J86" s="11"/>
      <c r="K86" s="11"/>
      <c r="L86" s="18"/>
      <c r="M86" s="11"/>
      <c r="N86" s="11"/>
      <c r="O86" s="11"/>
      <c r="P86" s="11"/>
      <c r="Q86" s="11"/>
    </row>
    <row r="87" spans="1:17" ht="12.75">
      <c r="A87" s="19"/>
      <c r="B87" s="11"/>
      <c r="C87" s="11"/>
      <c r="D87" s="11"/>
      <c r="E87" s="11"/>
      <c r="F87" s="11"/>
      <c r="G87" s="11"/>
      <c r="H87" s="11"/>
      <c r="I87" s="11"/>
      <c r="J87" s="11"/>
      <c r="K87" s="11"/>
      <c r="L87" s="18"/>
      <c r="M87" s="11"/>
      <c r="N87" s="11"/>
      <c r="O87" s="11"/>
      <c r="P87" s="11"/>
      <c r="Q87" s="11"/>
    </row>
    <row r="88" spans="1:17" ht="12.75">
      <c r="A88" s="19"/>
      <c r="B88" s="11"/>
      <c r="C88" s="11"/>
      <c r="D88" s="11"/>
      <c r="E88" s="11"/>
      <c r="F88" s="11"/>
      <c r="G88" s="11"/>
      <c r="H88" s="11"/>
      <c r="I88" s="11"/>
      <c r="J88" s="11"/>
      <c r="K88" s="11"/>
      <c r="L88" s="18"/>
      <c r="M88" s="11"/>
      <c r="N88" s="11"/>
      <c r="O88" s="11"/>
      <c r="P88" s="11"/>
      <c r="Q88" s="11"/>
    </row>
    <row r="89" spans="1:17" ht="12.75">
      <c r="A89" s="19"/>
      <c r="B89" s="11"/>
      <c r="C89" s="11"/>
      <c r="D89" s="11"/>
      <c r="E89" s="11"/>
      <c r="F89" s="11"/>
      <c r="G89" s="11"/>
      <c r="H89" s="11"/>
      <c r="I89" s="11"/>
      <c r="J89" s="11"/>
      <c r="K89" s="11"/>
      <c r="L89" s="18"/>
      <c r="M89" s="11"/>
      <c r="N89" s="11"/>
      <c r="O89" s="11"/>
      <c r="P89" s="11"/>
      <c r="Q89" s="11"/>
    </row>
    <row r="90" spans="1:17" ht="12.75">
      <c r="A90" s="19"/>
      <c r="B90" s="11"/>
      <c r="C90" s="11"/>
      <c r="D90" s="11"/>
      <c r="E90" s="11"/>
      <c r="F90" s="11"/>
      <c r="G90" s="11"/>
      <c r="H90" s="11"/>
      <c r="I90" s="11"/>
      <c r="J90" s="11"/>
      <c r="K90" s="11"/>
      <c r="L90" s="18"/>
      <c r="M90" s="11"/>
      <c r="N90" s="11"/>
      <c r="O90" s="11"/>
      <c r="P90" s="11"/>
      <c r="Q90" s="11"/>
    </row>
    <row r="91" spans="1:17" ht="12.75">
      <c r="A91" s="19"/>
      <c r="B91" s="11"/>
      <c r="C91" s="11"/>
      <c r="D91" s="11"/>
      <c r="E91" s="11"/>
      <c r="F91" s="11"/>
      <c r="G91" s="11"/>
      <c r="H91" s="11"/>
      <c r="I91" s="11"/>
      <c r="J91" s="11"/>
      <c r="K91" s="11"/>
      <c r="L91" s="18"/>
      <c r="M91" s="11"/>
      <c r="N91" s="11"/>
      <c r="O91" s="11"/>
      <c r="P91" s="11"/>
      <c r="Q91" s="11"/>
    </row>
    <row r="92" spans="1:17" ht="12.75">
      <c r="A92" s="19"/>
      <c r="B92" s="11"/>
      <c r="C92" s="11"/>
      <c r="D92" s="11"/>
      <c r="E92" s="11"/>
      <c r="F92" s="11"/>
      <c r="G92" s="11"/>
      <c r="H92" s="11"/>
      <c r="I92" s="11"/>
      <c r="J92" s="11"/>
      <c r="K92" s="11"/>
      <c r="L92" s="18"/>
      <c r="M92" s="11"/>
      <c r="N92" s="11"/>
      <c r="O92" s="11"/>
      <c r="P92" s="11"/>
      <c r="Q92" s="11"/>
    </row>
    <row r="93" spans="1:17" ht="12.75">
      <c r="A93" s="19"/>
      <c r="B93" s="11"/>
      <c r="C93" s="11"/>
      <c r="D93" s="11"/>
      <c r="E93" s="11"/>
      <c r="F93" s="11"/>
      <c r="G93" s="11"/>
      <c r="H93" s="11"/>
      <c r="I93" s="11"/>
      <c r="J93" s="11"/>
      <c r="K93" s="11"/>
      <c r="L93" s="18"/>
      <c r="M93" s="11"/>
      <c r="N93" s="11"/>
      <c r="O93" s="11"/>
      <c r="P93" s="11"/>
      <c r="Q93" s="11"/>
    </row>
    <row r="94" spans="1:17" ht="12.75">
      <c r="A94" s="19"/>
      <c r="B94" s="11"/>
      <c r="C94" s="11"/>
      <c r="D94" s="11"/>
      <c r="E94" s="11"/>
      <c r="F94" s="11"/>
      <c r="G94" s="11"/>
      <c r="H94" s="11"/>
      <c r="I94" s="11"/>
      <c r="J94" s="11"/>
      <c r="K94" s="11"/>
      <c r="L94" s="18"/>
      <c r="M94" s="11"/>
      <c r="N94" s="11"/>
      <c r="O94" s="11"/>
      <c r="P94" s="11"/>
      <c r="Q94" s="11"/>
    </row>
    <row r="95" spans="1:17" ht="12.75">
      <c r="A95" s="19"/>
      <c r="B95" s="11"/>
      <c r="C95" s="11"/>
      <c r="D95" s="11"/>
      <c r="E95" s="11"/>
      <c r="F95" s="11"/>
      <c r="G95" s="11"/>
      <c r="H95" s="11"/>
      <c r="I95" s="11"/>
      <c r="J95" s="11"/>
      <c r="K95" s="11"/>
      <c r="L95" s="18"/>
      <c r="M95" s="11"/>
      <c r="N95" s="11"/>
      <c r="O95" s="11"/>
      <c r="P95" s="11"/>
      <c r="Q95" s="11"/>
    </row>
    <row r="96" spans="1:17" ht="12.75">
      <c r="A96" s="19"/>
      <c r="B96" s="11"/>
      <c r="C96" s="11"/>
      <c r="D96" s="11"/>
      <c r="E96" s="11"/>
      <c r="F96" s="11"/>
      <c r="G96" s="11"/>
      <c r="H96" s="11"/>
      <c r="I96" s="11"/>
      <c r="J96" s="11"/>
      <c r="K96" s="11"/>
      <c r="L96" s="18"/>
      <c r="M96" s="11"/>
      <c r="N96" s="11"/>
      <c r="O96" s="11"/>
      <c r="P96" s="11"/>
      <c r="Q96" s="11"/>
    </row>
    <row r="97" spans="1:17" ht="12.75">
      <c r="A97" s="19"/>
      <c r="B97" s="11"/>
      <c r="C97" s="11"/>
      <c r="D97" s="11"/>
      <c r="E97" s="11"/>
      <c r="F97" s="11"/>
      <c r="G97" s="11"/>
      <c r="H97" s="11"/>
      <c r="I97" s="11"/>
      <c r="J97" s="11"/>
      <c r="K97" s="11"/>
      <c r="L97" s="18"/>
      <c r="M97" s="11"/>
      <c r="N97" s="11"/>
      <c r="O97" s="11"/>
      <c r="P97" s="11"/>
      <c r="Q97" s="11"/>
    </row>
    <row r="98" spans="1:17" ht="12.75">
      <c r="A98" s="19"/>
      <c r="B98" s="11"/>
      <c r="C98" s="11"/>
      <c r="D98" s="11"/>
      <c r="E98" s="11"/>
      <c r="F98" s="11"/>
      <c r="G98" s="11"/>
      <c r="H98" s="11"/>
      <c r="I98" s="11"/>
      <c r="J98" s="11"/>
      <c r="K98" s="11"/>
      <c r="L98" s="18"/>
      <c r="M98" s="11"/>
      <c r="N98" s="11"/>
      <c r="O98" s="11"/>
      <c r="P98" s="11"/>
      <c r="Q98" s="11"/>
    </row>
    <row r="99" spans="1:17" ht="12.75">
      <c r="A99" s="19"/>
      <c r="B99" s="11"/>
      <c r="C99" s="11"/>
      <c r="D99" s="11"/>
      <c r="E99" s="11"/>
      <c r="F99" s="11"/>
      <c r="G99" s="11"/>
      <c r="H99" s="11"/>
      <c r="I99" s="11"/>
      <c r="J99" s="11"/>
      <c r="K99" s="11"/>
      <c r="L99" s="18"/>
      <c r="M99" s="11"/>
      <c r="N99" s="11"/>
      <c r="O99" s="11"/>
      <c r="P99" s="11"/>
      <c r="Q99" s="11"/>
    </row>
    <row r="100" spans="1:17" ht="12.75">
      <c r="A100" s="19"/>
      <c r="B100" s="11"/>
      <c r="C100" s="11"/>
      <c r="D100" s="11"/>
      <c r="E100" s="11"/>
      <c r="F100" s="11"/>
      <c r="G100" s="11"/>
      <c r="H100" s="11"/>
      <c r="I100" s="11"/>
      <c r="J100" s="11"/>
      <c r="K100" s="11"/>
      <c r="L100" s="18"/>
      <c r="M100" s="11"/>
      <c r="N100" s="11"/>
      <c r="O100" s="11"/>
      <c r="P100" s="11"/>
      <c r="Q100" s="11"/>
    </row>
    <row r="101" spans="1:17" ht="12.75">
      <c r="A101" s="19"/>
      <c r="B101" s="11"/>
      <c r="C101" s="11"/>
      <c r="D101" s="11"/>
      <c r="E101" s="11"/>
      <c r="F101" s="11"/>
      <c r="G101" s="11"/>
      <c r="H101" s="11"/>
      <c r="I101" s="11"/>
      <c r="J101" s="11"/>
      <c r="K101" s="11"/>
      <c r="L101" s="18"/>
      <c r="M101" s="11"/>
      <c r="N101" s="11"/>
      <c r="O101" s="11"/>
      <c r="P101" s="11"/>
      <c r="Q101" s="11"/>
    </row>
    <row r="102" spans="1:17" ht="12.75">
      <c r="A102" s="19"/>
      <c r="B102" s="11"/>
      <c r="C102" s="11"/>
      <c r="D102" s="11"/>
      <c r="E102" s="11"/>
      <c r="F102" s="11"/>
      <c r="G102" s="11"/>
      <c r="H102" s="11"/>
      <c r="I102" s="11"/>
      <c r="J102" s="11"/>
      <c r="K102" s="11"/>
      <c r="L102" s="18"/>
      <c r="M102" s="11"/>
      <c r="N102" s="11"/>
      <c r="O102" s="11"/>
      <c r="P102" s="11"/>
      <c r="Q102" s="11"/>
    </row>
    <row r="103" spans="1:17" ht="12.75">
      <c r="A103" s="19"/>
      <c r="B103" s="11"/>
      <c r="C103" s="11"/>
      <c r="D103" s="11"/>
      <c r="E103" s="11"/>
      <c r="F103" s="11"/>
      <c r="G103" s="11"/>
      <c r="H103" s="11"/>
      <c r="I103" s="11"/>
      <c r="J103" s="11"/>
      <c r="K103" s="11"/>
      <c r="L103" s="18"/>
      <c r="M103" s="11"/>
      <c r="N103" s="11"/>
      <c r="O103" s="11"/>
      <c r="P103" s="11"/>
      <c r="Q103" s="11"/>
    </row>
    <row r="104" spans="1:17" ht="12.75">
      <c r="A104" s="19"/>
      <c r="B104" s="11"/>
      <c r="C104" s="11"/>
      <c r="D104" s="11"/>
      <c r="E104" s="11"/>
      <c r="F104" s="11"/>
      <c r="G104" s="11"/>
      <c r="H104" s="11"/>
      <c r="I104" s="11"/>
      <c r="J104" s="11"/>
      <c r="K104" s="11"/>
      <c r="L104" s="18"/>
      <c r="M104" s="11"/>
      <c r="N104" s="11"/>
      <c r="O104" s="11"/>
      <c r="P104" s="11"/>
      <c r="Q104" s="11"/>
    </row>
    <row r="105" spans="1:17" ht="12.75">
      <c r="A105" s="19"/>
      <c r="B105" s="11"/>
      <c r="C105" s="11"/>
      <c r="D105" s="11"/>
      <c r="E105" s="11"/>
      <c r="F105" s="11"/>
      <c r="G105" s="11"/>
      <c r="H105" s="11"/>
      <c r="I105" s="11"/>
      <c r="J105" s="11"/>
      <c r="K105" s="11"/>
      <c r="L105" s="18"/>
      <c r="M105" s="11"/>
      <c r="N105" s="11"/>
      <c r="O105" s="11"/>
      <c r="P105" s="11"/>
      <c r="Q105" s="11"/>
    </row>
    <row r="106" spans="1:17" ht="12.75">
      <c r="A106" s="19"/>
      <c r="B106" s="11"/>
      <c r="C106" s="11"/>
      <c r="D106" s="11"/>
      <c r="E106" s="11"/>
      <c r="F106" s="11"/>
      <c r="G106" s="11"/>
      <c r="H106" s="11"/>
      <c r="I106" s="11"/>
      <c r="J106" s="11"/>
      <c r="K106" s="11"/>
      <c r="L106" s="18"/>
      <c r="M106" s="11"/>
      <c r="N106" s="11"/>
      <c r="O106" s="11"/>
      <c r="P106" s="11"/>
      <c r="Q106" s="11"/>
    </row>
    <row r="107" spans="1:17" ht="12.75">
      <c r="A107" s="19"/>
      <c r="B107" s="11"/>
      <c r="C107" s="11"/>
      <c r="D107" s="11"/>
      <c r="E107" s="11"/>
      <c r="F107" s="11"/>
      <c r="G107" s="11"/>
      <c r="H107" s="11"/>
      <c r="I107" s="11"/>
      <c r="J107" s="11"/>
      <c r="K107" s="11"/>
      <c r="L107" s="18"/>
      <c r="M107" s="11"/>
      <c r="N107" s="11"/>
      <c r="O107" s="11"/>
      <c r="P107" s="11"/>
      <c r="Q107" s="11"/>
    </row>
    <row r="108" spans="1:17" ht="12.75">
      <c r="A108" s="19"/>
      <c r="B108" s="11"/>
      <c r="C108" s="11"/>
      <c r="D108" s="11"/>
      <c r="E108" s="11"/>
      <c r="F108" s="11"/>
      <c r="G108" s="11"/>
      <c r="H108" s="11"/>
      <c r="I108" s="11"/>
      <c r="J108" s="11"/>
      <c r="K108" s="11"/>
      <c r="L108" s="18"/>
      <c r="M108" s="11"/>
      <c r="N108" s="11"/>
      <c r="O108" s="11"/>
      <c r="P108" s="11"/>
      <c r="Q108" s="11"/>
    </row>
    <row r="109" spans="1:17" ht="12.75">
      <c r="A109" s="19"/>
      <c r="B109" s="11"/>
      <c r="C109" s="11"/>
      <c r="D109" s="11"/>
      <c r="E109" s="11"/>
      <c r="F109" s="11"/>
      <c r="G109" s="11"/>
      <c r="H109" s="11"/>
      <c r="I109" s="11"/>
      <c r="J109" s="11"/>
      <c r="K109" s="11"/>
      <c r="L109" s="18"/>
      <c r="M109" s="11"/>
      <c r="N109" s="11"/>
      <c r="O109" s="11"/>
      <c r="P109" s="11"/>
      <c r="Q109" s="11"/>
    </row>
    <row r="110" spans="1:17" ht="12.75">
      <c r="A110" s="19"/>
      <c r="B110" s="11"/>
      <c r="C110" s="11"/>
      <c r="D110" s="11"/>
      <c r="E110" s="11"/>
      <c r="F110" s="11"/>
      <c r="G110" s="11"/>
      <c r="H110" s="11"/>
      <c r="I110" s="11"/>
      <c r="J110" s="11"/>
      <c r="K110" s="11"/>
      <c r="L110" s="18"/>
      <c r="M110" s="11"/>
      <c r="N110" s="11"/>
      <c r="O110" s="11"/>
      <c r="P110" s="11"/>
      <c r="Q110" s="11"/>
    </row>
    <row r="111" spans="1:17" ht="12.75">
      <c r="A111" s="19"/>
      <c r="B111" s="11"/>
      <c r="C111" s="11"/>
      <c r="D111" s="11"/>
      <c r="E111" s="11"/>
      <c r="F111" s="11"/>
      <c r="G111" s="11"/>
      <c r="H111" s="11"/>
      <c r="I111" s="11"/>
      <c r="J111" s="11"/>
      <c r="K111" s="11"/>
      <c r="L111" s="18"/>
      <c r="M111" s="11"/>
      <c r="N111" s="11"/>
      <c r="O111" s="11"/>
      <c r="P111" s="11"/>
      <c r="Q111" s="11"/>
    </row>
    <row r="112" spans="1:17" ht="12.75">
      <c r="A112" s="19"/>
      <c r="B112" s="11"/>
      <c r="C112" s="11"/>
      <c r="D112" s="11"/>
      <c r="E112" s="11"/>
      <c r="F112" s="11"/>
      <c r="G112" s="11"/>
      <c r="H112" s="11"/>
      <c r="I112" s="11"/>
      <c r="J112" s="11"/>
      <c r="K112" s="11"/>
      <c r="L112" s="18"/>
      <c r="M112" s="11"/>
      <c r="N112" s="11"/>
      <c r="O112" s="11"/>
      <c r="P112" s="11"/>
      <c r="Q112" s="11"/>
    </row>
    <row r="113" spans="1:17" ht="12.75">
      <c r="A113" s="19"/>
      <c r="B113" s="11"/>
      <c r="C113" s="11"/>
      <c r="D113" s="11"/>
      <c r="E113" s="11"/>
      <c r="F113" s="11"/>
      <c r="G113" s="11"/>
      <c r="H113" s="11"/>
      <c r="I113" s="11"/>
      <c r="J113" s="11"/>
      <c r="K113" s="11"/>
      <c r="L113" s="18"/>
      <c r="M113" s="11"/>
      <c r="N113" s="11"/>
      <c r="O113" s="11"/>
      <c r="P113" s="11"/>
      <c r="Q113" s="11"/>
    </row>
    <row r="114" spans="1:17" ht="12.75">
      <c r="A114" s="19"/>
      <c r="B114" s="11"/>
      <c r="C114" s="11"/>
      <c r="D114" s="11"/>
      <c r="E114" s="11"/>
      <c r="F114" s="11"/>
      <c r="G114" s="11"/>
      <c r="H114" s="11"/>
      <c r="I114" s="11"/>
      <c r="J114" s="11"/>
      <c r="K114" s="11"/>
      <c r="L114" s="18"/>
      <c r="M114" s="11"/>
      <c r="N114" s="11"/>
      <c r="O114" s="11"/>
      <c r="P114" s="11"/>
      <c r="Q114" s="11"/>
    </row>
    <row r="115" spans="1:17" ht="12.75">
      <c r="A115" s="19"/>
      <c r="B115" s="11"/>
      <c r="C115" s="11"/>
      <c r="D115" s="11"/>
      <c r="E115" s="11"/>
      <c r="F115" s="11"/>
      <c r="G115" s="11"/>
      <c r="H115" s="11"/>
      <c r="I115" s="11"/>
      <c r="J115" s="11"/>
      <c r="K115" s="11"/>
      <c r="L115" s="18"/>
      <c r="M115" s="11"/>
      <c r="N115" s="11"/>
      <c r="O115" s="11"/>
      <c r="P115" s="11"/>
      <c r="Q115" s="11"/>
    </row>
    <row r="116" spans="1:17" ht="12.75">
      <c r="A116" s="19"/>
      <c r="B116" s="11"/>
      <c r="C116" s="11"/>
      <c r="D116" s="11"/>
      <c r="E116" s="11"/>
      <c r="F116" s="11"/>
      <c r="G116" s="11"/>
      <c r="H116" s="11"/>
      <c r="I116" s="11"/>
      <c r="J116" s="11"/>
      <c r="K116" s="11"/>
      <c r="L116" s="18"/>
      <c r="M116" s="11"/>
      <c r="N116" s="11"/>
      <c r="O116" s="11"/>
      <c r="P116" s="11"/>
      <c r="Q116" s="11"/>
    </row>
    <row r="117" spans="1:17" ht="12.75">
      <c r="A117" s="19"/>
      <c r="B117" s="11"/>
      <c r="C117" s="11"/>
      <c r="D117" s="11"/>
      <c r="E117" s="11"/>
      <c r="F117" s="11"/>
      <c r="G117" s="11"/>
      <c r="H117" s="11"/>
      <c r="I117" s="11"/>
      <c r="J117" s="11"/>
      <c r="K117" s="11"/>
      <c r="L117" s="18"/>
      <c r="M117" s="11"/>
      <c r="N117" s="11"/>
      <c r="O117" s="11"/>
      <c r="P117" s="11"/>
      <c r="Q117" s="11"/>
    </row>
    <row r="118" spans="1:17" ht="12.75">
      <c r="A118" s="19"/>
      <c r="B118" s="11"/>
      <c r="C118" s="11"/>
      <c r="D118" s="11"/>
      <c r="E118" s="11"/>
      <c r="F118" s="11"/>
      <c r="G118" s="11"/>
      <c r="H118" s="11"/>
      <c r="I118" s="11"/>
      <c r="J118" s="11"/>
      <c r="K118" s="11"/>
      <c r="L118" s="18"/>
      <c r="M118" s="11"/>
      <c r="N118" s="11"/>
      <c r="O118" s="11"/>
      <c r="P118" s="11"/>
      <c r="Q118" s="11"/>
    </row>
    <row r="119" spans="1:17" ht="12.75">
      <c r="A119" s="19"/>
      <c r="B119" s="11"/>
      <c r="C119" s="11"/>
      <c r="D119" s="11"/>
      <c r="E119" s="11"/>
      <c r="F119" s="11"/>
      <c r="G119" s="11"/>
      <c r="H119" s="11"/>
      <c r="I119" s="11"/>
      <c r="J119" s="11"/>
      <c r="K119" s="11"/>
      <c r="L119" s="18"/>
      <c r="M119" s="11"/>
      <c r="N119" s="11"/>
      <c r="O119" s="11"/>
      <c r="P119" s="11"/>
      <c r="Q119" s="11"/>
    </row>
    <row r="120" spans="1:17" ht="12.75">
      <c r="A120" s="19"/>
      <c r="B120" s="11"/>
      <c r="C120" s="11"/>
      <c r="D120" s="11"/>
      <c r="E120" s="11"/>
      <c r="F120" s="11"/>
      <c r="G120" s="11"/>
      <c r="H120" s="11"/>
      <c r="I120" s="11"/>
      <c r="J120" s="11"/>
      <c r="K120" s="11"/>
      <c r="L120" s="18"/>
      <c r="M120" s="11"/>
      <c r="N120" s="11"/>
      <c r="O120" s="11"/>
      <c r="P120" s="11"/>
      <c r="Q120" s="11"/>
    </row>
    <row r="121" spans="1:17" ht="12.75">
      <c r="A121" s="19"/>
      <c r="B121" s="11"/>
      <c r="C121" s="11"/>
      <c r="D121" s="11"/>
      <c r="E121" s="11"/>
      <c r="F121" s="11"/>
      <c r="G121" s="11"/>
      <c r="H121" s="11"/>
      <c r="I121" s="11"/>
      <c r="J121" s="11"/>
      <c r="K121" s="11"/>
      <c r="L121" s="18"/>
      <c r="M121" s="11"/>
      <c r="N121" s="11"/>
      <c r="O121" s="11"/>
      <c r="P121" s="11"/>
      <c r="Q121" s="11"/>
    </row>
    <row r="122" spans="1:17" ht="12.75">
      <c r="A122" s="19"/>
      <c r="B122" s="11"/>
      <c r="C122" s="11"/>
      <c r="D122" s="11"/>
      <c r="E122" s="11"/>
      <c r="F122" s="11"/>
      <c r="G122" s="11"/>
      <c r="H122" s="11"/>
      <c r="I122" s="11"/>
      <c r="J122" s="11"/>
      <c r="K122" s="11"/>
      <c r="L122" s="18"/>
      <c r="M122" s="11"/>
      <c r="N122" s="11"/>
      <c r="O122" s="11"/>
      <c r="P122" s="11"/>
      <c r="Q122" s="11"/>
    </row>
    <row r="123" spans="1:17" ht="12.75">
      <c r="A123" s="19"/>
      <c r="B123" s="11"/>
      <c r="C123" s="11"/>
      <c r="D123" s="11"/>
      <c r="E123" s="11"/>
      <c r="F123" s="11"/>
      <c r="G123" s="11"/>
      <c r="H123" s="11"/>
      <c r="I123" s="11"/>
      <c r="J123" s="11"/>
      <c r="K123" s="11"/>
      <c r="L123" s="18"/>
      <c r="M123" s="11"/>
      <c r="N123" s="11"/>
      <c r="O123" s="11"/>
      <c r="P123" s="11"/>
      <c r="Q123" s="11"/>
    </row>
    <row r="124" spans="1:17" ht="12.75">
      <c r="A124" s="19"/>
      <c r="B124" s="11"/>
      <c r="C124" s="11"/>
      <c r="D124" s="11"/>
      <c r="E124" s="11"/>
      <c r="F124" s="11"/>
      <c r="G124" s="11"/>
      <c r="H124" s="11"/>
      <c r="I124" s="11"/>
      <c r="J124" s="11"/>
      <c r="K124" s="11"/>
      <c r="L124" s="18"/>
      <c r="M124" s="11"/>
      <c r="N124" s="11"/>
      <c r="O124" s="11"/>
      <c r="P124" s="11"/>
      <c r="Q124" s="11"/>
    </row>
    <row r="125" spans="1:17" ht="12.75">
      <c r="A125" s="19"/>
      <c r="B125" s="11"/>
      <c r="C125" s="11"/>
      <c r="D125" s="11"/>
      <c r="E125" s="11"/>
      <c r="F125" s="11"/>
      <c r="G125" s="11"/>
      <c r="H125" s="11"/>
      <c r="I125" s="11"/>
      <c r="J125" s="11"/>
      <c r="K125" s="11"/>
      <c r="L125" s="18"/>
      <c r="M125" s="11"/>
      <c r="N125" s="11"/>
      <c r="O125" s="11"/>
      <c r="P125" s="11"/>
      <c r="Q125" s="11"/>
    </row>
    <row r="126" spans="1:17" ht="12.75">
      <c r="A126" s="19"/>
      <c r="B126" s="11"/>
      <c r="C126" s="11"/>
      <c r="D126" s="11"/>
      <c r="E126" s="11"/>
      <c r="F126" s="11"/>
      <c r="G126" s="11"/>
      <c r="H126" s="11"/>
      <c r="I126" s="11"/>
      <c r="J126" s="11"/>
      <c r="K126" s="11"/>
      <c r="L126" s="18"/>
      <c r="M126" s="11"/>
      <c r="N126" s="11"/>
      <c r="O126" s="11"/>
      <c r="P126" s="11"/>
      <c r="Q126" s="11"/>
    </row>
    <row r="127" spans="1:17" ht="12.75">
      <c r="A127" s="19"/>
      <c r="B127" s="11"/>
      <c r="C127" s="11"/>
      <c r="D127" s="11"/>
      <c r="E127" s="11"/>
      <c r="F127" s="11"/>
      <c r="G127" s="11"/>
      <c r="H127" s="11"/>
      <c r="I127" s="11"/>
      <c r="J127" s="11"/>
      <c r="K127" s="11"/>
      <c r="L127" s="18"/>
      <c r="M127" s="11"/>
      <c r="N127" s="11"/>
      <c r="O127" s="11"/>
      <c r="P127" s="11"/>
      <c r="Q127" s="11"/>
    </row>
    <row r="128" spans="1:17" ht="12.75">
      <c r="A128" s="19"/>
      <c r="B128" s="11"/>
      <c r="C128" s="11"/>
      <c r="D128" s="11"/>
      <c r="E128" s="11"/>
      <c r="F128" s="11"/>
      <c r="G128" s="11"/>
      <c r="H128" s="11"/>
      <c r="I128" s="11"/>
      <c r="J128" s="11"/>
      <c r="K128" s="11"/>
      <c r="L128" s="18"/>
      <c r="M128" s="11"/>
      <c r="N128" s="11"/>
      <c r="O128" s="11"/>
      <c r="P128" s="11"/>
      <c r="Q128" s="11"/>
    </row>
    <row r="129" spans="1:17" ht="12.75">
      <c r="A129" s="19"/>
      <c r="B129" s="11"/>
      <c r="C129" s="11"/>
      <c r="D129" s="11"/>
      <c r="E129" s="11"/>
      <c r="F129" s="11"/>
      <c r="G129" s="11"/>
      <c r="H129" s="11"/>
      <c r="I129" s="11"/>
      <c r="J129" s="11"/>
      <c r="K129" s="11"/>
      <c r="L129" s="18"/>
      <c r="M129" s="11"/>
      <c r="N129" s="11"/>
      <c r="O129" s="11"/>
      <c r="P129" s="11"/>
      <c r="Q129" s="11"/>
    </row>
    <row r="130" spans="1:17" ht="12.75">
      <c r="A130" s="19"/>
      <c r="B130" s="11"/>
      <c r="C130" s="11"/>
      <c r="D130" s="11"/>
      <c r="E130" s="11"/>
      <c r="F130" s="11"/>
      <c r="G130" s="11"/>
      <c r="H130" s="11"/>
      <c r="I130" s="11"/>
      <c r="J130" s="11"/>
      <c r="K130" s="11"/>
      <c r="L130" s="18"/>
      <c r="M130" s="11"/>
      <c r="N130" s="11"/>
      <c r="O130" s="11"/>
      <c r="P130" s="11"/>
      <c r="Q130" s="11"/>
    </row>
    <row r="131" spans="1:17" ht="12.75">
      <c r="A131" s="19"/>
      <c r="B131" s="11"/>
      <c r="C131" s="11"/>
      <c r="D131" s="11"/>
      <c r="E131" s="11"/>
      <c r="F131" s="11"/>
      <c r="G131" s="11"/>
      <c r="H131" s="11"/>
      <c r="I131" s="11"/>
      <c r="J131" s="11"/>
      <c r="K131" s="11"/>
      <c r="L131" s="18"/>
      <c r="M131" s="11"/>
      <c r="N131" s="11"/>
      <c r="O131" s="11"/>
      <c r="P131" s="11"/>
      <c r="Q131" s="11"/>
    </row>
    <row r="132" spans="1:17" ht="12.75">
      <c r="A132" s="19"/>
      <c r="B132" s="11"/>
      <c r="C132" s="11"/>
      <c r="D132" s="11"/>
      <c r="E132" s="11"/>
      <c r="F132" s="11"/>
      <c r="G132" s="11"/>
      <c r="H132" s="11"/>
      <c r="I132" s="11"/>
      <c r="J132" s="11"/>
      <c r="K132" s="11"/>
      <c r="L132" s="18"/>
      <c r="M132" s="11"/>
      <c r="N132" s="11"/>
      <c r="O132" s="11"/>
      <c r="P132" s="11"/>
      <c r="Q132" s="11"/>
    </row>
    <row r="133" spans="1:17" ht="12.75">
      <c r="A133" s="19"/>
      <c r="B133" s="11"/>
      <c r="C133" s="11"/>
      <c r="D133" s="11"/>
      <c r="E133" s="11"/>
      <c r="F133" s="11"/>
      <c r="G133" s="11"/>
      <c r="H133" s="11"/>
      <c r="I133" s="11"/>
      <c r="J133" s="11"/>
      <c r="K133" s="11"/>
      <c r="L133" s="18"/>
      <c r="M133" s="11"/>
      <c r="N133" s="11"/>
      <c r="O133" s="11"/>
      <c r="P133" s="11"/>
      <c r="Q133" s="11"/>
    </row>
    <row r="134" spans="1:17" ht="12.75">
      <c r="A134" s="19"/>
      <c r="B134" s="11"/>
      <c r="C134" s="11"/>
      <c r="D134" s="11"/>
      <c r="E134" s="11"/>
      <c r="F134" s="11"/>
      <c r="G134" s="11"/>
      <c r="H134" s="11"/>
      <c r="I134" s="11"/>
      <c r="J134" s="11"/>
      <c r="K134" s="11"/>
      <c r="L134" s="18"/>
      <c r="M134" s="11"/>
      <c r="N134" s="11"/>
      <c r="O134" s="11"/>
      <c r="P134" s="11"/>
      <c r="Q134" s="11"/>
    </row>
    <row r="135" spans="1:17" ht="12.75">
      <c r="A135" s="19"/>
      <c r="B135" s="11"/>
      <c r="C135" s="11"/>
      <c r="D135" s="11"/>
      <c r="E135" s="11"/>
      <c r="F135" s="11"/>
      <c r="G135" s="11"/>
      <c r="H135" s="11"/>
      <c r="I135" s="11"/>
      <c r="J135" s="11"/>
      <c r="K135" s="11"/>
      <c r="L135" s="18"/>
      <c r="M135" s="11"/>
      <c r="N135" s="11"/>
      <c r="O135" s="11"/>
      <c r="P135" s="11"/>
      <c r="Q135" s="11"/>
    </row>
    <row r="136" spans="1:17" ht="12.75">
      <c r="A136" s="19"/>
      <c r="B136" s="11"/>
      <c r="C136" s="11"/>
      <c r="D136" s="11"/>
      <c r="E136" s="11"/>
      <c r="F136" s="11"/>
      <c r="G136" s="11"/>
      <c r="H136" s="11"/>
      <c r="I136" s="11"/>
      <c r="J136" s="11"/>
      <c r="K136" s="11"/>
      <c r="L136" s="18"/>
      <c r="M136" s="11"/>
      <c r="N136" s="11"/>
      <c r="O136" s="11"/>
      <c r="P136" s="11"/>
      <c r="Q136" s="11"/>
    </row>
    <row r="137" spans="1:17" ht="12.75">
      <c r="A137" s="19"/>
      <c r="B137" s="11"/>
      <c r="C137" s="11"/>
      <c r="D137" s="11"/>
      <c r="E137" s="11"/>
      <c r="F137" s="11"/>
      <c r="G137" s="11"/>
      <c r="H137" s="11"/>
      <c r="I137" s="11"/>
      <c r="J137" s="11"/>
      <c r="K137" s="11"/>
      <c r="L137" s="18"/>
      <c r="M137" s="11"/>
      <c r="N137" s="11"/>
      <c r="O137" s="11"/>
      <c r="P137" s="11"/>
      <c r="Q137" s="11"/>
    </row>
    <row r="138" spans="1:17" ht="12.75">
      <c r="A138" s="19"/>
      <c r="B138" s="11"/>
      <c r="C138" s="11"/>
      <c r="D138" s="11"/>
      <c r="E138" s="11"/>
      <c r="F138" s="11"/>
      <c r="G138" s="11"/>
      <c r="H138" s="11"/>
      <c r="I138" s="11"/>
      <c r="J138" s="11"/>
      <c r="K138" s="11"/>
      <c r="L138" s="18"/>
      <c r="M138" s="11"/>
      <c r="N138" s="11"/>
      <c r="O138" s="11"/>
      <c r="P138" s="11"/>
      <c r="Q138" s="11"/>
    </row>
    <row r="139" spans="1:17" ht="12.75">
      <c r="A139" s="19"/>
      <c r="B139" s="11"/>
      <c r="C139" s="11"/>
      <c r="D139" s="11"/>
      <c r="E139" s="11"/>
      <c r="F139" s="11"/>
      <c r="G139" s="11"/>
      <c r="H139" s="11"/>
      <c r="I139" s="11"/>
      <c r="J139" s="11"/>
      <c r="K139" s="11"/>
      <c r="L139" s="18"/>
      <c r="M139" s="11"/>
      <c r="N139" s="11"/>
      <c r="O139" s="11"/>
      <c r="P139" s="11"/>
      <c r="Q139" s="11"/>
    </row>
  </sheetData>
  <sheetProtection password="CD74" sheet="1" objects="1" scenarios="1"/>
  <mergeCells count="7">
    <mergeCell ref="A51:F51"/>
    <mergeCell ref="A52:F52"/>
    <mergeCell ref="A53:F53"/>
    <mergeCell ref="A6:F6"/>
    <mergeCell ref="A16:F16"/>
    <mergeCell ref="A28:F28"/>
    <mergeCell ref="A40:F40"/>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Rockford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Hologic: Osteoporosis Diagnosis, Digital Radiography, X-Ray and Ultrasound Bone Densitometry</dc:title>
  <dc:subject/>
  <dc:creator>Erik Jensen</dc:creator>
  <cp:keywords/>
  <dc:description/>
  <cp:lastModifiedBy>tonye</cp:lastModifiedBy>
  <cp:lastPrinted>2008-04-21T18:58:45Z</cp:lastPrinted>
  <dcterms:created xsi:type="dcterms:W3CDTF">1998-04-28T23:35:22Z</dcterms:created>
  <dcterms:modified xsi:type="dcterms:W3CDTF">2008-04-24T16:02:15Z</dcterms:modified>
  <cp:category/>
  <cp:version/>
  <cp:contentType/>
  <cp:contentStatus/>
</cp:coreProperties>
</file>